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tecsolantilles.sharepoint.com/sites/MySite/Documents partages/MARTINIQUE/2025/D25-2-001 DOUANES - MOE RELAMPING/5 - PRO DCE/3 - ELE/1 - Pièces écrites/"/>
    </mc:Choice>
  </mc:AlternateContent>
  <xr:revisionPtr revIDLastSave="6" documentId="8_{D524DF71-8155-4605-890E-40EF6721CA40}" xr6:coauthVersionLast="47" xr6:coauthVersionMax="47" xr10:uidLastSave="{79EFFB7F-F64D-476A-BA19-D06A01FB7B5D}"/>
  <bookViews>
    <workbookView xWindow="-28920" yWindow="-120" windowWidth="29040" windowHeight="15720" xr2:uid="{4FEE3BB1-F043-402D-B4A0-07B60059B7E7}"/>
  </bookViews>
  <sheets>
    <sheet name="DPGF" sheetId="2" r:id="rId1"/>
  </sheets>
  <externalReferences>
    <externalReference r:id="rId2"/>
    <externalReference r:id="rId3"/>
  </externalReferences>
  <definedNames>
    <definedName name="__xlnm.Print_Area" localSheetId="0">#REF!</definedName>
    <definedName name="__xlnm.Print_Area">#REF!</definedName>
    <definedName name="__xlnm.Print_Area_1" localSheetId="0">#REF!</definedName>
    <definedName name="__xlnm.Print_Area_1">#REF!</definedName>
    <definedName name="a" localSheetId="0">#REF!</definedName>
    <definedName name="a">#REF!</definedName>
    <definedName name="b">#REF!</definedName>
    <definedName name="conc">#REF!</definedName>
    <definedName name="_xlnm.Criteria">#REF!</definedName>
    <definedName name="datedoc">#REF!</definedName>
    <definedName name="dd">#REF!</definedName>
    <definedName name="_xlnm.Extract">[1]DVI!#REF!</definedName>
    <definedName name="lot" localSheetId="0">#REF!</definedName>
    <definedName name="lot">#REF!</definedName>
    <definedName name="nomdop" localSheetId="0">#REF!</definedName>
    <definedName name="nomdop">#REF!</definedName>
    <definedName name="numdoc" localSheetId="0">#REF!</definedName>
    <definedName name="numdoc">#REF!</definedName>
    <definedName name="objet">#REF!</definedName>
    <definedName name="pua" localSheetId="0">#REF!</definedName>
    <definedName name="pua">#REF!</definedName>
    <definedName name="pub" localSheetId="0">#REF!</definedName>
    <definedName name="pub">#REF!</definedName>
    <definedName name="pucd" localSheetId="0">#REF!</definedName>
    <definedName name="pucd">#REF!</definedName>
    <definedName name="pucpou" localSheetId="0">#REF!</definedName>
    <definedName name="pucpou">#REF!</definedName>
    <definedName name="pucpt" localSheetId="0">#REF!</definedName>
    <definedName name="pucpt">#REF!</definedName>
    <definedName name="pucv" localSheetId="0">#REF!</definedName>
    <definedName name="pucv">#REF!</definedName>
    <definedName name="revdoc" localSheetId="0">#REF!</definedName>
    <definedName name="revdoc">#REF!</definedName>
    <definedName name="stade">#REF!</definedName>
    <definedName name="_xlnm.Print_Area" localSheetId="0">DPGF!$A$1:$G$97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4" i="2" l="1"/>
  <c r="B15" i="2"/>
  <c r="G15" i="2"/>
  <c r="G18" i="2"/>
  <c r="G19" i="2"/>
  <c r="B20" i="2"/>
  <c r="G20" i="2"/>
  <c r="B22" i="2"/>
  <c r="G22" i="2"/>
  <c r="G58" i="2" s="1"/>
  <c r="G27" i="2"/>
  <c r="G28" i="2"/>
  <c r="G29" i="2" s="1"/>
  <c r="B29" i="2"/>
  <c r="D32" i="2"/>
  <c r="G32" i="2" s="1"/>
  <c r="G41" i="2" s="1"/>
  <c r="D33" i="2"/>
  <c r="G33" i="2"/>
  <c r="D34" i="2"/>
  <c r="G34" i="2"/>
  <c r="D35" i="2"/>
  <c r="G35" i="2"/>
  <c r="D36" i="2"/>
  <c r="G36" i="2" s="1"/>
  <c r="D37" i="2"/>
  <c r="G37" i="2" s="1"/>
  <c r="D38" i="2"/>
  <c r="G38" i="2" s="1"/>
  <c r="D39" i="2"/>
  <c r="G39" i="2"/>
  <c r="G40" i="2"/>
  <c r="B41" i="2"/>
  <c r="G44" i="2"/>
  <c r="D45" i="2"/>
  <c r="G45" i="2"/>
  <c r="D46" i="2"/>
  <c r="G46" i="2" s="1"/>
  <c r="D47" i="2"/>
  <c r="G47" i="2" s="1"/>
  <c r="D48" i="2"/>
  <c r="G48" i="2"/>
  <c r="D49" i="2"/>
  <c r="G49" i="2"/>
  <c r="G50" i="2"/>
  <c r="B51" i="2"/>
  <c r="B53" i="2"/>
  <c r="A57" i="2"/>
  <c r="B58" i="2" s="1"/>
  <c r="B57" i="2"/>
  <c r="A60" i="2"/>
  <c r="B60" i="2"/>
  <c r="B61" i="2"/>
  <c r="D73" i="2"/>
  <c r="G73" i="2" s="1"/>
  <c r="G74" i="2" s="1"/>
  <c r="B74" i="2"/>
  <c r="G77" i="2"/>
  <c r="B78" i="2"/>
  <c r="G78" i="2"/>
  <c r="G87" i="2" s="1"/>
  <c r="A83" i="2"/>
  <c r="B83" i="2"/>
  <c r="B84" i="2"/>
  <c r="A86" i="2"/>
  <c r="B87" i="2" s="1"/>
  <c r="B86" i="2"/>
  <c r="G84" i="2" l="1"/>
  <c r="G90" i="2" s="1"/>
  <c r="G80" i="2"/>
  <c r="G51" i="2"/>
  <c r="G53" i="2" s="1"/>
  <c r="G61" i="2" s="1"/>
  <c r="G64" i="2" s="1"/>
  <c r="G65" i="2" l="1"/>
  <c r="G66" i="2" s="1"/>
  <c r="G94" i="2"/>
  <c r="G91" i="2"/>
  <c r="G92" i="2" s="1"/>
  <c r="G95" i="2" l="1"/>
  <c r="G96" i="2" s="1"/>
</calcChain>
</file>

<file path=xl/sharedStrings.xml><?xml version="1.0" encoding="utf-8"?>
<sst xmlns="http://schemas.openxmlformats.org/spreadsheetml/2006/main" count="137" uniqueCount="103">
  <si>
    <t>TOTAL T.T.C. - Base + Option</t>
  </si>
  <si>
    <t>TVA 8,50%</t>
  </si>
  <si>
    <t>TOTAL GENERAL H.T. - Base + Option</t>
  </si>
  <si>
    <t>TOTAL T.T.C. - Option</t>
  </si>
  <si>
    <t>TOTAL GENERAL H.T. - Option</t>
  </si>
  <si>
    <t>ESTIMATIF</t>
  </si>
  <si>
    <t>RECAPITULATIF</t>
  </si>
  <si>
    <t>Sous-total A :</t>
  </si>
  <si>
    <t>Forfait</t>
  </si>
  <si>
    <t>Mise en place d'un système de gestion centralisé</t>
  </si>
  <si>
    <t>C.2.1</t>
  </si>
  <si>
    <t>Gestion d'éclairage</t>
  </si>
  <si>
    <t>C2</t>
  </si>
  <si>
    <t>U</t>
  </si>
  <si>
    <t>Fourniture, pose et raccordement Luminaire type pavé carré LED</t>
  </si>
  <si>
    <t>C.1.1</t>
  </si>
  <si>
    <t>Luminaire</t>
  </si>
  <si>
    <t>C1</t>
  </si>
  <si>
    <t xml:space="preserve"> </t>
  </si>
  <si>
    <t>PRESTATIONS OPTIONNELLES</t>
  </si>
  <si>
    <t>C</t>
  </si>
  <si>
    <t>Tranche optionnelle</t>
  </si>
  <si>
    <t>TOTAL T.T.C. - Base</t>
  </si>
  <si>
    <t>TOTAL GENERAL H.T. - Base</t>
  </si>
  <si>
    <t>Réserves, essais &amp; mise en service</t>
  </si>
  <si>
    <t>B.2.10</t>
  </si>
  <si>
    <t>Fourniture, pose et raccordement Détecteur de présence pour pose murale</t>
  </si>
  <si>
    <t>B.3.6</t>
  </si>
  <si>
    <t>Fourniture, pose et raccordement Détecteur de présence sur zone réctangulaire</t>
  </si>
  <si>
    <t>B.3.5</t>
  </si>
  <si>
    <t>Fourniture, pose et raccordement Détecteur de présence sur grande zone circulaire</t>
  </si>
  <si>
    <t>B.3.4</t>
  </si>
  <si>
    <t>Fourniture, pose et raccordement Détecteur de présence sur petite zone circulaire</t>
  </si>
  <si>
    <t>B.3.3</t>
  </si>
  <si>
    <t>Fourniture, pose et raccordement Interrupteur type bouton poussoir</t>
  </si>
  <si>
    <t>B.3.2</t>
  </si>
  <si>
    <t>Fourniture, pose et raccordement Répéteur DALI</t>
  </si>
  <si>
    <t>B.3.1</t>
  </si>
  <si>
    <t>B.3</t>
  </si>
  <si>
    <t>Adaptation du réseau électrique à la nouvelle installation</t>
  </si>
  <si>
    <t>B.2.9</t>
  </si>
  <si>
    <t xml:space="preserve">Fourniture, pose et raccordement Luminaire type grand spot 'downlight' LED </t>
  </si>
  <si>
    <t>B.2.8</t>
  </si>
  <si>
    <t xml:space="preserve">Fourniture, pose et raccordement Luminaire type petit spot 'downlight' LED </t>
  </si>
  <si>
    <t>B.2.7</t>
  </si>
  <si>
    <t xml:space="preserve">Fourniture, pose et raccordement Luminaire type hublot LED </t>
  </si>
  <si>
    <t>B.2.6</t>
  </si>
  <si>
    <t xml:space="preserve">Fourniture, pose et raccordement Luminaire type réglette tubulaire LED </t>
  </si>
  <si>
    <t>B.2.5</t>
  </si>
  <si>
    <t>B.2.4</t>
  </si>
  <si>
    <t xml:space="preserve">Fourniture, pose et raccordement Luminaire type pavé rectangulaire LED </t>
  </si>
  <si>
    <t>B.2.3</t>
  </si>
  <si>
    <t>Fourniture et pose d'un cadre pour adapatation au montage en saillie</t>
  </si>
  <si>
    <t>B.2.2</t>
  </si>
  <si>
    <t>B.2.1</t>
  </si>
  <si>
    <t>Luminaires</t>
  </si>
  <si>
    <t>B.2</t>
  </si>
  <si>
    <t>Dépose et évacuation des luminaires existants</t>
  </si>
  <si>
    <t>B.1.2</t>
  </si>
  <si>
    <t>Installation de chantier</t>
  </si>
  <si>
    <t>B.1.1</t>
  </si>
  <si>
    <t>Mise en place du chantier</t>
  </si>
  <si>
    <t>B1</t>
  </si>
  <si>
    <t>TRAVAUX : RELAMPING INTÉRIEUR</t>
  </si>
  <si>
    <t>B</t>
  </si>
  <si>
    <t>Dossier des Ouvrages Exécutés (DOE) et DIUO</t>
  </si>
  <si>
    <t>A.2.2</t>
  </si>
  <si>
    <t>Dossier d'Exécution EXE (Notes de calculs, plans, schémas, FT, etc…)</t>
  </si>
  <si>
    <t>A.2.1</t>
  </si>
  <si>
    <t>A2</t>
  </si>
  <si>
    <t>Bureau de contrôle, subventions CEE</t>
  </si>
  <si>
    <t>A.1.1</t>
  </si>
  <si>
    <t>Démarches</t>
  </si>
  <si>
    <t>A1</t>
  </si>
  <si>
    <t>PRESTATIONS GENERALES</t>
  </si>
  <si>
    <t>A</t>
  </si>
  <si>
    <t>Tranche ferme</t>
  </si>
  <si>
    <t>TOTAL H.T. (€)</t>
  </si>
  <si>
    <t>Prix unitaire (€)</t>
  </si>
  <si>
    <t>ENT</t>
  </si>
  <si>
    <t>BET</t>
  </si>
  <si>
    <t>Prix H.T</t>
  </si>
  <si>
    <t>Quantité</t>
  </si>
  <si>
    <t xml:space="preserve">Unités </t>
  </si>
  <si>
    <t>Désignation</t>
  </si>
  <si>
    <t>Date révision chapitre :</t>
  </si>
  <si>
    <t>D25-2-001</t>
  </si>
  <si>
    <t>N° doc :</t>
  </si>
  <si>
    <t>1</t>
  </si>
  <si>
    <t>Révision chapitre :</t>
  </si>
  <si>
    <t>PRO - DCE</t>
  </si>
  <si>
    <t>Phase :</t>
  </si>
  <si>
    <t>TECSOL ANTILLES GUYANE</t>
  </si>
  <si>
    <t>Métreur :</t>
  </si>
  <si>
    <t>DPGF</t>
  </si>
  <si>
    <t>Objet :</t>
  </si>
  <si>
    <t>Prescripteur :</t>
  </si>
  <si>
    <t>ÉLECTRICITÉ</t>
  </si>
  <si>
    <t>LOT :</t>
  </si>
  <si>
    <t>Commentaires</t>
  </si>
  <si>
    <t>DIDAG - RELAMPING LED - LOT ELEC</t>
  </si>
  <si>
    <t>Fourniture, pose et raccordement Luminaire type plafonnier LED (y compris accessoires éventuels de suspension)</t>
  </si>
  <si>
    <t>Études et dossiers techniques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</si>
</sst>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4" formatCode="_-* #,##0.00\ &quot;€&quot;_-;\-* #,##0.00\ &quot;€&quot;_-;_-* &quot;-&quot;??\ &quot;€&quot;_-;_-@_-"/>
    <numFmt numFmtId="164" formatCode="#,##0.00\ &quot;€&quot;"/>
    <numFmt numFmtId="165" formatCode="_-* #,##0.00\ _F_-;\-* #,##0.00\ _F_-;_-* &quot;-&quot;??\ _F_-;_-@_-"/>
    <numFmt numFmtId="166" formatCode="_-* #,##0.00\ [$€]_-;\-* #,##0.00\ [$€]_-;_-* &quot;-&quot;??\ [$€]_-;_-@_-"/>
    <numFmt numFmtId="167" formatCode="_-* #,##0.00\ _€_-;\-* #,##0.00\ _€_-;_-* &quot;-&quot;??\ _€_-;_-@_-"/>
    <numFmt numFmtId="168" formatCode="#,##0_ ;\-#,##0\ "/>
    <numFmt numFmtId="169" formatCode="_-* #,##0.00\ [$€-40C]_-;\-* #,##0.00\ [$€-40C]_-;_-* &quot;-&quot;??\ [$€-40C]_-;_-@_-"/>
    <numFmt numFmtId="170" formatCode="0.00000"/>
    <numFmt numFmtId="171" formatCode="dd/mm/yy"/>
  </numFmts>
  <fonts count="20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8"/>
      <color theme="1"/>
      <name val="Arial"/>
      <family val="2"/>
    </font>
    <font>
      <b/>
      <sz val="8"/>
      <name val="Arial"/>
      <family val="2"/>
    </font>
    <font>
      <sz val="10"/>
      <name val="Verdana"/>
      <family val="2"/>
    </font>
    <font>
      <b/>
      <u/>
      <sz val="8"/>
      <name val="Arial"/>
      <family val="2"/>
    </font>
    <font>
      <b/>
      <sz val="8"/>
      <color indexed="8"/>
      <name val="Arial"/>
      <family val="2"/>
    </font>
    <font>
      <sz val="8"/>
      <color indexed="8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color indexed="25"/>
      <name val="Arial"/>
      <family val="2"/>
    </font>
    <font>
      <sz val="9"/>
      <color rgb="FF000000"/>
      <name val="Arial"/>
      <family val="2"/>
    </font>
    <font>
      <i/>
      <sz val="8"/>
      <name val="Arial"/>
      <family val="2"/>
    </font>
    <font>
      <sz val="8"/>
      <color indexed="18"/>
      <name val="Arial"/>
      <family val="2"/>
    </font>
    <font>
      <sz val="9"/>
      <name val="Arial"/>
      <family val="2"/>
    </font>
    <font>
      <sz val="9"/>
      <color indexed="18"/>
      <name val="Arial"/>
      <family val="2"/>
    </font>
    <font>
      <i/>
      <sz val="9"/>
      <name val="Arial"/>
      <family val="2"/>
    </font>
    <font>
      <b/>
      <sz val="9"/>
      <name val="Arial"/>
      <family val="2"/>
    </font>
    <font>
      <b/>
      <sz val="11"/>
      <color indexed="18"/>
      <name val="Arial"/>
      <family val="2"/>
    </font>
    <font>
      <b/>
      <sz val="18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56">
    <border>
      <left/>
      <right/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8"/>
      </left>
      <right style="medium">
        <color indexed="64"/>
      </right>
      <top style="medium">
        <color indexed="8"/>
      </top>
      <bottom style="medium">
        <color indexed="64"/>
      </bottom>
      <diagonal/>
    </border>
    <border>
      <left style="thin">
        <color indexed="8"/>
      </left>
      <right/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8"/>
      </left>
      <right style="medium">
        <color indexed="64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 style="thin">
        <color auto="1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8"/>
      </left>
      <right style="medium">
        <color indexed="64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12">
    <xf numFmtId="0" fontId="0" fillId="0" borderId="0"/>
    <xf numFmtId="0" fontId="1" fillId="0" borderId="0"/>
    <xf numFmtId="44" fontId="1" fillId="0" borderId="0" applyFont="0" applyFill="0" applyBorder="0" applyAlignment="0" applyProtection="0"/>
    <xf numFmtId="0" fontId="4" fillId="0" borderId="0"/>
    <xf numFmtId="0" fontId="8" fillId="0" borderId="0"/>
    <xf numFmtId="165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167" fontId="8" fillId="0" borderId="0" applyFont="0" applyFill="0" applyBorder="0" applyAlignment="0" applyProtection="0"/>
    <xf numFmtId="0" fontId="11" fillId="0" borderId="0" applyNumberFormat="0" applyBorder="0" applyProtection="0"/>
    <xf numFmtId="0" fontId="8" fillId="0" borderId="0" applyNumberFormat="0" applyFont="0" applyFill="0" applyBorder="0" applyAlignment="0" applyProtection="0">
      <alignment vertical="top"/>
    </xf>
    <xf numFmtId="9" fontId="1" fillId="0" borderId="0" applyFont="0" applyFill="0" applyBorder="0" applyAlignment="0" applyProtection="0"/>
    <xf numFmtId="0" fontId="14" fillId="0" borderId="0"/>
  </cellStyleXfs>
  <cellXfs count="177">
    <xf numFmtId="0" fontId="0" fillId="0" borderId="0" xfId="0"/>
    <xf numFmtId="0" fontId="2" fillId="0" borderId="0" xfId="1" applyFont="1"/>
    <xf numFmtId="0" fontId="2" fillId="0" borderId="0" xfId="1" applyFont="1" applyAlignment="1">
      <alignment wrapText="1"/>
    </xf>
    <xf numFmtId="0" fontId="2" fillId="2" borderId="0" xfId="1" applyFont="1" applyFill="1"/>
    <xf numFmtId="0" fontId="2" fillId="3" borderId="0" xfId="1" applyFont="1" applyFill="1"/>
    <xf numFmtId="0" fontId="2" fillId="2" borderId="0" xfId="1" applyFont="1" applyFill="1" applyAlignment="1">
      <alignment wrapText="1"/>
    </xf>
    <xf numFmtId="44" fontId="3" fillId="2" borderId="1" xfId="2" applyFont="1" applyFill="1" applyBorder="1" applyAlignment="1">
      <alignment vertical="center" wrapText="1"/>
    </xf>
    <xf numFmtId="4" fontId="3" fillId="2" borderId="2" xfId="3" applyNumberFormat="1" applyFont="1" applyFill="1" applyBorder="1" applyAlignment="1">
      <alignment vertical="center" wrapText="1"/>
    </xf>
    <xf numFmtId="0" fontId="3" fillId="2" borderId="2" xfId="3" applyFont="1" applyFill="1" applyBorder="1" applyAlignment="1">
      <alignment horizontal="right" vertical="center" wrapText="1"/>
    </xf>
    <xf numFmtId="44" fontId="3" fillId="2" borderId="5" xfId="2" applyFont="1" applyFill="1" applyBorder="1" applyAlignment="1">
      <alignment vertical="center" wrapText="1"/>
    </xf>
    <xf numFmtId="4" fontId="3" fillId="2" borderId="6" xfId="3" applyNumberFormat="1" applyFont="1" applyFill="1" applyBorder="1" applyAlignment="1">
      <alignment vertical="center" wrapText="1"/>
    </xf>
    <xf numFmtId="0" fontId="3" fillId="2" borderId="6" xfId="3" applyFont="1" applyFill="1" applyBorder="1" applyAlignment="1">
      <alignment horizontal="right" vertical="center" wrapText="1"/>
    </xf>
    <xf numFmtId="44" fontId="3" fillId="2" borderId="9" xfId="2" applyFont="1" applyFill="1" applyBorder="1" applyAlignment="1">
      <alignment vertical="center" wrapText="1"/>
    </xf>
    <xf numFmtId="4" fontId="3" fillId="2" borderId="10" xfId="3" applyNumberFormat="1" applyFont="1" applyFill="1" applyBorder="1" applyAlignment="1">
      <alignment vertical="center" wrapText="1"/>
    </xf>
    <xf numFmtId="0" fontId="3" fillId="2" borderId="10" xfId="3" applyFont="1" applyFill="1" applyBorder="1" applyAlignment="1">
      <alignment horizontal="right" vertical="center" wrapText="1"/>
    </xf>
    <xf numFmtId="44" fontId="3" fillId="2" borderId="13" xfId="2" applyFont="1" applyFill="1" applyBorder="1" applyAlignment="1">
      <alignment vertical="center" wrapText="1"/>
    </xf>
    <xf numFmtId="4" fontId="3" fillId="2" borderId="14" xfId="3" applyNumberFormat="1" applyFont="1" applyFill="1" applyBorder="1" applyAlignment="1">
      <alignment vertical="center" wrapText="1"/>
    </xf>
    <xf numFmtId="0" fontId="3" fillId="2" borderId="14" xfId="3" applyFont="1" applyFill="1" applyBorder="1" applyAlignment="1">
      <alignment horizontal="left" vertical="center" wrapText="1"/>
    </xf>
    <xf numFmtId="0" fontId="3" fillId="2" borderId="15" xfId="3" applyFont="1" applyFill="1" applyBorder="1" applyAlignment="1">
      <alignment horizontal="center" vertical="center" wrapText="1"/>
    </xf>
    <xf numFmtId="44" fontId="3" fillId="2" borderId="16" xfId="2" applyFont="1" applyFill="1" applyBorder="1" applyAlignment="1">
      <alignment vertical="center" wrapText="1"/>
    </xf>
    <xf numFmtId="4" fontId="3" fillId="2" borderId="17" xfId="3" applyNumberFormat="1" applyFont="1" applyFill="1" applyBorder="1" applyAlignment="1">
      <alignment vertical="center" wrapText="1"/>
    </xf>
    <xf numFmtId="0" fontId="3" fillId="2" borderId="0" xfId="3" applyFont="1" applyFill="1" applyAlignment="1">
      <alignment horizontal="left" vertical="center" wrapText="1"/>
    </xf>
    <xf numFmtId="0" fontId="3" fillId="2" borderId="18" xfId="3" applyFont="1" applyFill="1" applyBorder="1" applyAlignment="1">
      <alignment horizontal="left" vertical="center" wrapText="1"/>
    </xf>
    <xf numFmtId="0" fontId="3" fillId="2" borderId="17" xfId="3" applyFont="1" applyFill="1" applyBorder="1" applyAlignment="1">
      <alignment horizontal="left" vertical="center" wrapText="1"/>
    </xf>
    <xf numFmtId="0" fontId="3" fillId="2" borderId="19" xfId="3" applyFont="1" applyFill="1" applyBorder="1" applyAlignment="1">
      <alignment horizontal="center" vertical="center" wrapText="1"/>
    </xf>
    <xf numFmtId="164" fontId="3" fillId="2" borderId="5" xfId="2" applyNumberFormat="1" applyFont="1" applyFill="1" applyBorder="1" applyAlignment="1">
      <alignment vertical="center" wrapText="1"/>
    </xf>
    <xf numFmtId="0" fontId="3" fillId="2" borderId="0" xfId="3" applyFont="1" applyFill="1" applyAlignment="1">
      <alignment horizontal="right" vertical="center" wrapText="1"/>
    </xf>
    <xf numFmtId="4" fontId="3" fillId="2" borderId="16" xfId="3" applyNumberFormat="1" applyFont="1" applyFill="1" applyBorder="1" applyAlignment="1">
      <alignment vertical="center" wrapText="1"/>
    </xf>
    <xf numFmtId="0" fontId="5" fillId="2" borderId="0" xfId="3" applyFont="1" applyFill="1" applyAlignment="1">
      <alignment horizontal="left" vertical="center" wrapText="1"/>
    </xf>
    <xf numFmtId="0" fontId="5" fillId="2" borderId="18" xfId="3" applyFont="1" applyFill="1" applyBorder="1" applyAlignment="1">
      <alignment horizontal="left" vertical="center" wrapText="1"/>
    </xf>
    <xf numFmtId="0" fontId="5" fillId="2" borderId="20" xfId="3" applyFont="1" applyFill="1" applyBorder="1" applyAlignment="1">
      <alignment horizontal="left" vertical="center" wrapText="1"/>
    </xf>
    <xf numFmtId="0" fontId="5" fillId="2" borderId="14" xfId="3" applyFont="1" applyFill="1" applyBorder="1" applyAlignment="1">
      <alignment horizontal="left" vertical="center" wrapText="1"/>
    </xf>
    <xf numFmtId="0" fontId="3" fillId="2" borderId="21" xfId="3" applyFont="1" applyFill="1" applyBorder="1" applyAlignment="1">
      <alignment horizontal="left" vertical="center" wrapText="1"/>
    </xf>
    <xf numFmtId="0" fontId="3" fillId="2" borderId="21" xfId="3" applyFont="1" applyFill="1" applyBorder="1" applyAlignment="1">
      <alignment horizontal="center" vertical="center" wrapText="1"/>
    </xf>
    <xf numFmtId="0" fontId="5" fillId="2" borderId="22" xfId="3" applyFont="1" applyFill="1" applyBorder="1" applyAlignment="1">
      <alignment horizontal="center" vertical="center" wrapText="1"/>
    </xf>
    <xf numFmtId="0" fontId="3" fillId="2" borderId="12" xfId="3" applyFont="1" applyFill="1" applyBorder="1" applyAlignment="1">
      <alignment horizontal="center" vertical="center" wrapText="1"/>
    </xf>
    <xf numFmtId="164" fontId="6" fillId="2" borderId="24" xfId="2" applyNumberFormat="1" applyFont="1" applyFill="1" applyBorder="1" applyAlignment="1">
      <alignment vertical="center"/>
    </xf>
    <xf numFmtId="4" fontId="7" fillId="2" borderId="25" xfId="1" applyNumberFormat="1" applyFont="1" applyFill="1" applyBorder="1" applyAlignment="1">
      <alignment vertical="center"/>
    </xf>
    <xf numFmtId="0" fontId="7" fillId="2" borderId="25" xfId="1" applyFont="1" applyFill="1" applyBorder="1" applyAlignment="1">
      <alignment horizontal="center" vertical="center"/>
    </xf>
    <xf numFmtId="0" fontId="7" fillId="2" borderId="26" xfId="1" applyFont="1" applyFill="1" applyBorder="1" applyAlignment="1">
      <alignment horizontal="center" vertical="center"/>
    </xf>
    <xf numFmtId="0" fontId="3" fillId="2" borderId="25" xfId="1" applyFont="1" applyFill="1" applyBorder="1" applyAlignment="1">
      <alignment horizontal="right" vertical="center" wrapText="1"/>
    </xf>
    <xf numFmtId="0" fontId="9" fillId="2" borderId="27" xfId="4" quotePrefix="1" applyFont="1" applyFill="1" applyBorder="1" applyAlignment="1">
      <alignment horizontal="center" vertical="center" wrapText="1"/>
    </xf>
    <xf numFmtId="164" fontId="6" fillId="2" borderId="28" xfId="2" applyNumberFormat="1" applyFont="1" applyFill="1" applyBorder="1" applyAlignment="1">
      <alignment vertical="center"/>
    </xf>
    <xf numFmtId="4" fontId="7" fillId="2" borderId="29" xfId="1" applyNumberFormat="1" applyFont="1" applyFill="1" applyBorder="1" applyAlignment="1">
      <alignment vertical="center"/>
    </xf>
    <xf numFmtId="0" fontId="7" fillId="2" borderId="29" xfId="1" applyFont="1" applyFill="1" applyBorder="1" applyAlignment="1">
      <alignment horizontal="center" vertical="center"/>
    </xf>
    <xf numFmtId="0" fontId="10" fillId="2" borderId="17" xfId="1" applyFont="1" applyFill="1" applyBorder="1" applyAlignment="1">
      <alignment horizontal="left" vertical="center" wrapText="1"/>
    </xf>
    <xf numFmtId="0" fontId="9" fillId="2" borderId="19" xfId="4" applyFont="1" applyFill="1" applyBorder="1" applyAlignment="1">
      <alignment horizontal="center" vertical="center" wrapText="1"/>
    </xf>
    <xf numFmtId="164" fontId="3" fillId="2" borderId="30" xfId="2" applyNumberFormat="1" applyFont="1" applyFill="1" applyBorder="1" applyAlignment="1">
      <alignment vertical="center" wrapText="1"/>
    </xf>
    <xf numFmtId="4" fontId="9" fillId="2" borderId="7" xfId="5" applyNumberFormat="1" applyFont="1" applyFill="1" applyBorder="1" applyAlignment="1" applyProtection="1">
      <alignment vertical="center" wrapText="1"/>
      <protection hidden="1"/>
    </xf>
    <xf numFmtId="0" fontId="9" fillId="2" borderId="7" xfId="5" applyNumberFormat="1" applyFont="1" applyFill="1" applyBorder="1" applyAlignment="1" applyProtection="1">
      <alignment horizontal="center" vertical="center" wrapText="1"/>
      <protection hidden="1"/>
    </xf>
    <xf numFmtId="0" fontId="9" fillId="2" borderId="7" xfId="3" applyFont="1" applyFill="1" applyBorder="1" applyAlignment="1" applyProtection="1">
      <alignment horizontal="center" vertical="center" wrapText="1"/>
      <protection hidden="1"/>
    </xf>
    <xf numFmtId="0" fontId="3" fillId="2" borderId="6" xfId="3" quotePrefix="1" applyFont="1" applyFill="1" applyBorder="1" applyAlignment="1">
      <alignment horizontal="right" vertical="center" wrapText="1"/>
    </xf>
    <xf numFmtId="0" fontId="9" fillId="2" borderId="19" xfId="4" quotePrefix="1" applyFont="1" applyFill="1" applyBorder="1" applyAlignment="1">
      <alignment horizontal="center" vertical="center" wrapText="1"/>
    </xf>
    <xf numFmtId="164" fontId="9" fillId="2" borderId="31" xfId="6" applyNumberFormat="1" applyFont="1" applyFill="1" applyBorder="1" applyAlignment="1">
      <alignment vertical="center" wrapText="1"/>
    </xf>
    <xf numFmtId="4" fontId="9" fillId="2" borderId="32" xfId="4" applyNumberFormat="1" applyFont="1" applyFill="1" applyBorder="1" applyAlignment="1">
      <alignment vertical="center" wrapText="1"/>
    </xf>
    <xf numFmtId="168" fontId="9" fillId="2" borderId="32" xfId="7" applyNumberFormat="1" applyFont="1" applyFill="1" applyBorder="1" applyAlignment="1">
      <alignment horizontal="center" vertical="center" wrapText="1"/>
    </xf>
    <xf numFmtId="0" fontId="9" fillId="2" borderId="32" xfId="4" applyFont="1" applyFill="1" applyBorder="1" applyAlignment="1">
      <alignment horizontal="center" vertical="center" wrapText="1"/>
    </xf>
    <xf numFmtId="0" fontId="7" fillId="2" borderId="17" xfId="1" applyFont="1" applyFill="1" applyBorder="1" applyAlignment="1">
      <alignment horizontal="left" vertical="center" wrapText="1"/>
    </xf>
    <xf numFmtId="0" fontId="3" fillId="2" borderId="19" xfId="4" quotePrefix="1" applyFont="1" applyFill="1" applyBorder="1" applyAlignment="1">
      <alignment horizontal="center" vertical="center" wrapText="1"/>
    </xf>
    <xf numFmtId="4" fontId="9" fillId="2" borderId="31" xfId="6" applyNumberFormat="1" applyFont="1" applyFill="1" applyBorder="1" applyAlignment="1">
      <alignment horizontal="right" vertical="center" wrapText="1"/>
    </xf>
    <xf numFmtId="4" fontId="9" fillId="2" borderId="32" xfId="4" applyNumberFormat="1" applyFont="1" applyFill="1" applyBorder="1" applyAlignment="1">
      <alignment horizontal="right" vertical="center" wrapText="1"/>
    </xf>
    <xf numFmtId="0" fontId="5" fillId="2" borderId="17" xfId="4" applyFont="1" applyFill="1" applyBorder="1" applyAlignment="1">
      <alignment horizontal="left" vertical="center" wrapText="1"/>
    </xf>
    <xf numFmtId="0" fontId="3" fillId="2" borderId="19" xfId="1" applyFont="1" applyFill="1" applyBorder="1" applyAlignment="1">
      <alignment horizontal="center" vertical="center"/>
    </xf>
    <xf numFmtId="164" fontId="9" fillId="2" borderId="31" xfId="6" applyNumberFormat="1" applyFont="1" applyFill="1" applyBorder="1" applyAlignment="1">
      <alignment horizontal="right" vertical="center" wrapText="1"/>
    </xf>
    <xf numFmtId="0" fontId="9" fillId="2" borderId="17" xfId="4" applyFont="1" applyFill="1" applyBorder="1" applyAlignment="1">
      <alignment horizontal="left" vertical="center" wrapText="1"/>
    </xf>
    <xf numFmtId="169" fontId="3" fillId="2" borderId="31" xfId="8" applyNumberFormat="1" applyFont="1" applyFill="1" applyBorder="1" applyAlignment="1">
      <alignment horizontal="center" vertical="center"/>
    </xf>
    <xf numFmtId="44" fontId="3" fillId="2" borderId="32" xfId="2" applyFont="1" applyFill="1" applyBorder="1" applyAlignment="1">
      <alignment horizontal="center" vertical="center"/>
    </xf>
    <xf numFmtId="0" fontId="3" fillId="2" borderId="32" xfId="8" applyFont="1" applyFill="1" applyBorder="1" applyAlignment="1">
      <alignment horizontal="center" vertical="center"/>
    </xf>
    <xf numFmtId="0" fontId="12" fillId="2" borderId="33" xfId="8" applyFont="1" applyFill="1" applyBorder="1" applyAlignment="1">
      <alignment vertical="center" wrapText="1"/>
    </xf>
    <xf numFmtId="3" fontId="9" fillId="2" borderId="19" xfId="8" applyNumberFormat="1" applyFont="1" applyFill="1" applyBorder="1" applyAlignment="1">
      <alignment horizontal="center" vertical="center"/>
    </xf>
    <xf numFmtId="169" fontId="3" fillId="2" borderId="30" xfId="8" applyNumberFormat="1" applyFont="1" applyFill="1" applyBorder="1" applyAlignment="1">
      <alignment horizontal="center" vertical="center"/>
    </xf>
    <xf numFmtId="44" fontId="3" fillId="2" borderId="7" xfId="2" applyFont="1" applyFill="1" applyBorder="1" applyAlignment="1">
      <alignment horizontal="center" vertical="center"/>
    </xf>
    <xf numFmtId="0" fontId="3" fillId="2" borderId="7" xfId="8" applyFont="1" applyFill="1" applyBorder="1" applyAlignment="1">
      <alignment horizontal="center" vertical="center"/>
    </xf>
    <xf numFmtId="0" fontId="12" fillId="2" borderId="6" xfId="8" applyFont="1" applyFill="1" applyBorder="1" applyAlignment="1">
      <alignment vertical="center" wrapText="1"/>
    </xf>
    <xf numFmtId="3" fontId="9" fillId="2" borderId="34" xfId="8" applyNumberFormat="1" applyFont="1" applyFill="1" applyBorder="1" applyAlignment="1">
      <alignment horizontal="center" vertical="center"/>
    </xf>
    <xf numFmtId="169" fontId="3" fillId="4" borderId="35" xfId="8" applyNumberFormat="1" applyFont="1" applyFill="1" applyBorder="1" applyAlignment="1">
      <alignment horizontal="center" vertical="center"/>
    </xf>
    <xf numFmtId="44" fontId="3" fillId="4" borderId="11" xfId="2" applyFont="1" applyFill="1" applyBorder="1" applyAlignment="1">
      <alignment horizontal="center" vertical="center"/>
    </xf>
    <xf numFmtId="0" fontId="3" fillId="4" borderId="11" xfId="8" applyFont="1" applyFill="1" applyBorder="1" applyAlignment="1">
      <alignment horizontal="center" vertical="center"/>
    </xf>
    <xf numFmtId="0" fontId="3" fillId="4" borderId="10" xfId="8" applyFont="1" applyFill="1" applyBorder="1" applyAlignment="1">
      <alignment horizontal="center" vertical="center" wrapText="1"/>
    </xf>
    <xf numFmtId="3" fontId="9" fillId="4" borderId="36" xfId="8" applyNumberFormat="1" applyFont="1" applyFill="1" applyBorder="1" applyAlignment="1">
      <alignment horizontal="center" vertical="center"/>
    </xf>
    <xf numFmtId="0" fontId="2" fillId="2" borderId="16" xfId="1" applyFont="1" applyFill="1" applyBorder="1"/>
    <xf numFmtId="0" fontId="2" fillId="2" borderId="19" xfId="1" applyFont="1" applyFill="1" applyBorder="1"/>
    <xf numFmtId="170" fontId="2" fillId="3" borderId="0" xfId="1" applyNumberFormat="1" applyFont="1" applyFill="1"/>
    <xf numFmtId="0" fontId="5" fillId="2" borderId="39" xfId="3" applyFont="1" applyFill="1" applyBorder="1" applyAlignment="1">
      <alignment horizontal="center" vertical="center" wrapText="1"/>
    </xf>
    <xf numFmtId="0" fontId="3" fillId="2" borderId="41" xfId="3" applyFont="1" applyFill="1" applyBorder="1" applyAlignment="1">
      <alignment horizontal="center" vertical="center" wrapText="1"/>
    </xf>
    <xf numFmtId="4" fontId="9" fillId="2" borderId="42" xfId="6" applyNumberFormat="1" applyFont="1" applyFill="1" applyBorder="1" applyAlignment="1">
      <alignment vertical="center" wrapText="1"/>
    </xf>
    <xf numFmtId="4" fontId="9" fillId="2" borderId="43" xfId="6" applyNumberFormat="1" applyFont="1" applyFill="1" applyBorder="1" applyAlignment="1">
      <alignment vertical="center" wrapText="1"/>
    </xf>
    <xf numFmtId="3" fontId="3" fillId="2" borderId="44" xfId="3" applyNumberFormat="1" applyFont="1" applyFill="1" applyBorder="1" applyAlignment="1">
      <alignment horizontal="center" vertical="center" wrapText="1"/>
    </xf>
    <xf numFmtId="3" fontId="3" fillId="2" borderId="45" xfId="3" applyNumberFormat="1" applyFont="1" applyFill="1" applyBorder="1" applyAlignment="1">
      <alignment horizontal="center" vertical="center" wrapText="1"/>
    </xf>
    <xf numFmtId="0" fontId="3" fillId="2" borderId="44" xfId="3" applyFont="1" applyFill="1" applyBorder="1" applyAlignment="1">
      <alignment horizontal="center" vertical="center" wrapText="1"/>
    </xf>
    <xf numFmtId="0" fontId="3" fillId="2" borderId="43" xfId="3" applyFont="1" applyFill="1" applyBorder="1" applyAlignment="1">
      <alignment horizontal="centerContinuous" vertical="center" wrapText="1"/>
    </xf>
    <xf numFmtId="0" fontId="9" fillId="2" borderId="46" xfId="9" applyNumberFormat="1" applyFont="1" applyFill="1" applyBorder="1" applyAlignment="1" applyProtection="1">
      <alignment horizontal="center" vertical="center" wrapText="1"/>
    </xf>
    <xf numFmtId="9" fontId="2" fillId="0" borderId="0" xfId="10" applyFont="1"/>
    <xf numFmtId="164" fontId="9" fillId="2" borderId="47" xfId="2" applyNumberFormat="1" applyFont="1" applyFill="1" applyBorder="1" applyAlignment="1">
      <alignment vertical="center" wrapText="1"/>
    </xf>
    <xf numFmtId="4" fontId="9" fillId="2" borderId="48" xfId="4" applyNumberFormat="1" applyFont="1" applyFill="1" applyBorder="1" applyAlignment="1">
      <alignment vertical="center" wrapText="1"/>
    </xf>
    <xf numFmtId="0" fontId="9" fillId="2" borderId="48" xfId="4" applyFont="1" applyFill="1" applyBorder="1" applyAlignment="1">
      <alignment horizontal="center" vertical="center" wrapText="1"/>
    </xf>
    <xf numFmtId="0" fontId="9" fillId="2" borderId="49" xfId="4" applyFont="1" applyFill="1" applyBorder="1" applyAlignment="1">
      <alignment horizontal="left" vertical="center" wrapText="1"/>
    </xf>
    <xf numFmtId="0" fontId="9" fillId="2" borderId="27" xfId="4" applyFont="1" applyFill="1" applyBorder="1" applyAlignment="1">
      <alignment horizontal="center" vertical="center" wrapText="1"/>
    </xf>
    <xf numFmtId="164" fontId="6" fillId="2" borderId="50" xfId="2" applyNumberFormat="1" applyFont="1" applyFill="1" applyBorder="1" applyAlignment="1">
      <alignment vertical="center"/>
    </xf>
    <xf numFmtId="4" fontId="7" fillId="2" borderId="51" xfId="1" applyNumberFormat="1" applyFont="1" applyFill="1" applyBorder="1" applyAlignment="1">
      <alignment vertical="center"/>
    </xf>
    <xf numFmtId="0" fontId="7" fillId="2" borderId="51" xfId="1" applyFont="1" applyFill="1" applyBorder="1" applyAlignment="1">
      <alignment horizontal="center" vertical="center"/>
    </xf>
    <xf numFmtId="0" fontId="3" fillId="2" borderId="51" xfId="1" applyFont="1" applyFill="1" applyBorder="1" applyAlignment="1">
      <alignment horizontal="right" vertical="center" wrapText="1"/>
    </xf>
    <xf numFmtId="0" fontId="9" fillId="2" borderId="52" xfId="4" quotePrefix="1" applyFont="1" applyFill="1" applyBorder="1" applyAlignment="1">
      <alignment horizontal="center" vertical="center" wrapText="1"/>
    </xf>
    <xf numFmtId="0" fontId="10" fillId="2" borderId="51" xfId="1" applyFont="1" applyFill="1" applyBorder="1" applyAlignment="1">
      <alignment horizontal="left" vertical="center" wrapText="1"/>
    </xf>
    <xf numFmtId="0" fontId="9" fillId="2" borderId="52" xfId="4" applyFont="1" applyFill="1" applyBorder="1" applyAlignment="1">
      <alignment horizontal="center" vertical="center" wrapText="1"/>
    </xf>
    <xf numFmtId="1" fontId="9" fillId="2" borderId="32" xfId="4" applyNumberFormat="1" applyFont="1" applyFill="1" applyBorder="1" applyAlignment="1">
      <alignment horizontal="center" vertical="center" wrapText="1"/>
    </xf>
    <xf numFmtId="0" fontId="3" fillId="2" borderId="52" xfId="4" quotePrefix="1" applyFont="1" applyFill="1" applyBorder="1" applyAlignment="1">
      <alignment horizontal="center" vertical="center" wrapText="1"/>
    </xf>
    <xf numFmtId="164" fontId="9" fillId="2" borderId="31" xfId="2" applyNumberFormat="1" applyFont="1" applyFill="1" applyBorder="1" applyAlignment="1">
      <alignment vertical="center" wrapText="1"/>
    </xf>
    <xf numFmtId="0" fontId="5" fillId="2" borderId="33" xfId="4" applyFont="1" applyFill="1" applyBorder="1" applyAlignment="1">
      <alignment horizontal="left" vertical="center" wrapText="1"/>
    </xf>
    <xf numFmtId="0" fontId="3" fillId="2" borderId="53" xfId="4" quotePrefix="1" applyFont="1" applyFill="1" applyBorder="1" applyAlignment="1">
      <alignment horizontal="center" vertical="center" wrapText="1"/>
    </xf>
    <xf numFmtId="164" fontId="9" fillId="2" borderId="35" xfId="6" applyNumberFormat="1" applyFont="1" applyFill="1" applyBorder="1" applyAlignment="1">
      <alignment vertical="center" wrapText="1"/>
    </xf>
    <xf numFmtId="4" fontId="9" fillId="2" borderId="11" xfId="4" applyNumberFormat="1" applyFont="1" applyFill="1" applyBorder="1" applyAlignment="1">
      <alignment vertical="center" wrapText="1"/>
    </xf>
    <xf numFmtId="168" fontId="9" fillId="2" borderId="11" xfId="7" applyNumberFormat="1" applyFont="1" applyFill="1" applyBorder="1" applyAlignment="1">
      <alignment horizontal="center" vertical="center" wrapText="1"/>
    </xf>
    <xf numFmtId="0" fontId="9" fillId="2" borderId="11" xfId="4" applyFont="1" applyFill="1" applyBorder="1" applyAlignment="1">
      <alignment horizontal="center" vertical="center" wrapText="1"/>
    </xf>
    <xf numFmtId="0" fontId="6" fillId="2" borderId="54" xfId="1" applyFont="1" applyFill="1" applyBorder="1" applyAlignment="1">
      <alignment horizontal="left" vertical="center" wrapText="1"/>
    </xf>
    <xf numFmtId="0" fontId="9" fillId="0" borderId="0" xfId="8" applyFont="1" applyAlignment="1">
      <alignment horizontal="center" vertical="center"/>
    </xf>
    <xf numFmtId="0" fontId="9" fillId="3" borderId="0" xfId="8" applyFont="1" applyFill="1" applyAlignment="1">
      <alignment horizontal="center" vertical="center"/>
    </xf>
    <xf numFmtId="169" fontId="3" fillId="4" borderId="31" xfId="8" applyNumberFormat="1" applyFont="1" applyFill="1" applyBorder="1" applyAlignment="1">
      <alignment horizontal="center" vertical="center"/>
    </xf>
    <xf numFmtId="44" fontId="3" fillId="4" borderId="32" xfId="2" applyFont="1" applyFill="1" applyBorder="1" applyAlignment="1">
      <alignment horizontal="center" vertical="center"/>
    </xf>
    <xf numFmtId="0" fontId="3" fillId="4" borderId="32" xfId="8" applyFont="1" applyFill="1" applyBorder="1" applyAlignment="1">
      <alignment horizontal="center" vertical="center"/>
    </xf>
    <xf numFmtId="0" fontId="3" fillId="4" borderId="21" xfId="8" applyFont="1" applyFill="1" applyBorder="1" applyAlignment="1">
      <alignment horizontal="center" vertical="center" wrapText="1"/>
    </xf>
    <xf numFmtId="3" fontId="9" fillId="4" borderId="19" xfId="8" applyNumberFormat="1" applyFont="1" applyFill="1" applyBorder="1" applyAlignment="1">
      <alignment horizontal="center" vertical="center"/>
    </xf>
    <xf numFmtId="0" fontId="12" fillId="2" borderId="7" xfId="8" applyFont="1" applyFill="1" applyBorder="1" applyAlignment="1">
      <alignment vertical="center" wrapText="1"/>
    </xf>
    <xf numFmtId="3" fontId="9" fillId="2" borderId="8" xfId="8" applyNumberFormat="1" applyFont="1" applyFill="1" applyBorder="1" applyAlignment="1">
      <alignment horizontal="center" vertical="center"/>
    </xf>
    <xf numFmtId="0" fontId="3" fillId="0" borderId="0" xfId="8" applyFont="1" applyAlignment="1">
      <alignment horizontal="center" vertical="center"/>
    </xf>
    <xf numFmtId="0" fontId="3" fillId="3" borderId="0" xfId="8" applyFont="1" applyFill="1" applyAlignment="1">
      <alignment horizontal="center" vertical="center"/>
    </xf>
    <xf numFmtId="0" fontId="3" fillId="5" borderId="7" xfId="8" applyFont="1" applyFill="1" applyBorder="1" applyAlignment="1">
      <alignment horizontal="center" vertical="center"/>
    </xf>
    <xf numFmtId="0" fontId="3" fillId="5" borderId="7" xfId="8" applyFont="1" applyFill="1" applyBorder="1" applyAlignment="1">
      <alignment horizontal="center" vertical="center" wrapText="1"/>
    </xf>
    <xf numFmtId="3" fontId="3" fillId="5" borderId="8" xfId="8" applyNumberFormat="1" applyFont="1" applyFill="1" applyBorder="1" applyAlignment="1">
      <alignment horizontal="center" vertical="center"/>
    </xf>
    <xf numFmtId="0" fontId="9" fillId="0" borderId="0" xfId="8" applyFont="1"/>
    <xf numFmtId="0" fontId="9" fillId="3" borderId="0" xfId="8" applyFont="1" applyFill="1"/>
    <xf numFmtId="0" fontId="9" fillId="2" borderId="16" xfId="8" applyFont="1" applyFill="1" applyBorder="1" applyAlignment="1">
      <alignment vertical="center"/>
    </xf>
    <xf numFmtId="0" fontId="9" fillId="2" borderId="0" xfId="8" applyFont="1" applyFill="1" applyBorder="1" applyAlignment="1">
      <alignment vertical="center"/>
    </xf>
    <xf numFmtId="49" fontId="13" fillId="2" borderId="0" xfId="8" applyNumberFormat="1" applyFont="1" applyFill="1" applyBorder="1" applyAlignment="1">
      <alignment horizontal="right" vertical="center"/>
    </xf>
    <xf numFmtId="0" fontId="9" fillId="2" borderId="0" xfId="8" applyFont="1" applyFill="1" applyBorder="1" applyAlignment="1">
      <alignment vertical="center" wrapText="1"/>
    </xf>
    <xf numFmtId="0" fontId="12" fillId="2" borderId="19" xfId="8" applyFont="1" applyFill="1" applyBorder="1" applyAlignment="1">
      <alignment vertical="center"/>
    </xf>
    <xf numFmtId="0" fontId="14" fillId="0" borderId="0" xfId="11"/>
    <xf numFmtId="0" fontId="14" fillId="3" borderId="0" xfId="11" applyFill="1"/>
    <xf numFmtId="171" fontId="15" fillId="0" borderId="37" xfId="11" applyNumberFormat="1" applyFont="1" applyBorder="1" applyAlignment="1">
      <alignment horizontal="right" vertical="center"/>
    </xf>
    <xf numFmtId="0" fontId="14" fillId="0" borderId="39" xfId="11" applyBorder="1" applyAlignment="1">
      <alignment vertical="center"/>
    </xf>
    <xf numFmtId="4" fontId="16" fillId="0" borderId="38" xfId="11" applyNumberFormat="1" applyFont="1" applyBorder="1" applyAlignment="1">
      <alignment vertical="center"/>
    </xf>
    <xf numFmtId="0" fontId="17" fillId="0" borderId="40" xfId="11" applyFont="1" applyBorder="1" applyAlignment="1">
      <alignment horizontal="center" vertical="center"/>
    </xf>
    <xf numFmtId="0" fontId="16" fillId="0" borderId="55" xfId="11" applyFont="1" applyBorder="1" applyAlignment="1">
      <alignment vertical="center"/>
    </xf>
    <xf numFmtId="49" fontId="15" fillId="0" borderId="16" xfId="11" applyNumberFormat="1" applyFont="1" applyBorder="1" applyAlignment="1">
      <alignment horizontal="right" vertical="center"/>
    </xf>
    <xf numFmtId="0" fontId="14" fillId="0" borderId="0" xfId="11" applyAlignment="1">
      <alignment vertical="center"/>
    </xf>
    <xf numFmtId="4" fontId="16" fillId="0" borderId="17" xfId="11" applyNumberFormat="1" applyFont="1" applyBorder="1" applyAlignment="1">
      <alignment vertical="center"/>
    </xf>
    <xf numFmtId="0" fontId="17" fillId="0" borderId="18" xfId="11" applyFont="1" applyBorder="1" applyAlignment="1">
      <alignment horizontal="center" vertical="center"/>
    </xf>
    <xf numFmtId="0" fontId="16" fillId="0" borderId="19" xfId="11" applyFont="1" applyBorder="1" applyAlignment="1">
      <alignment vertical="center"/>
    </xf>
    <xf numFmtId="4" fontId="15" fillId="0" borderId="16" xfId="4" applyNumberFormat="1" applyFont="1" applyBorder="1" applyAlignment="1">
      <alignment horizontal="right" vertical="center"/>
    </xf>
    <xf numFmtId="0" fontId="16" fillId="0" borderId="17" xfId="11" applyFont="1" applyBorder="1" applyAlignment="1">
      <alignment vertical="center"/>
    </xf>
    <xf numFmtId="4" fontId="15" fillId="0" borderId="13" xfId="4" applyNumberFormat="1" applyFont="1" applyBorder="1" applyAlignment="1">
      <alignment horizontal="right" vertical="center"/>
    </xf>
    <xf numFmtId="0" fontId="14" fillId="0" borderId="14" xfId="11" applyBorder="1" applyAlignment="1">
      <alignment vertical="center"/>
    </xf>
    <xf numFmtId="0" fontId="16" fillId="0" borderId="21" xfId="11" applyFont="1" applyBorder="1" applyAlignment="1">
      <alignment vertical="center"/>
    </xf>
    <xf numFmtId="0" fontId="18" fillId="0" borderId="20" xfId="11" applyFont="1" applyBorder="1" applyAlignment="1">
      <alignment horizontal="center" vertical="center"/>
    </xf>
    <xf numFmtId="0" fontId="16" fillId="0" borderId="15" xfId="11" applyFont="1" applyBorder="1" applyAlignment="1">
      <alignment horizontal="left" vertical="center"/>
    </xf>
    <xf numFmtId="0" fontId="19" fillId="0" borderId="36" xfId="11" applyFont="1" applyBorder="1" applyAlignment="1">
      <alignment horizontal="center" vertical="center"/>
    </xf>
    <xf numFmtId="0" fontId="19" fillId="0" borderId="22" xfId="11" applyFont="1" applyBorder="1" applyAlignment="1">
      <alignment horizontal="center" vertical="center"/>
    </xf>
    <xf numFmtId="0" fontId="19" fillId="0" borderId="9" xfId="11" applyFont="1" applyBorder="1" applyAlignment="1">
      <alignment horizontal="center" vertical="center"/>
    </xf>
    <xf numFmtId="0" fontId="3" fillId="5" borderId="7" xfId="8" applyFont="1" applyFill="1" applyBorder="1" applyAlignment="1">
      <alignment horizontal="center" vertical="center"/>
    </xf>
    <xf numFmtId="0" fontId="3" fillId="5" borderId="30" xfId="8" applyFont="1" applyFill="1" applyBorder="1" applyAlignment="1">
      <alignment horizontal="center" vertical="center"/>
    </xf>
    <xf numFmtId="0" fontId="5" fillId="2" borderId="38" xfId="3" applyFont="1" applyFill="1" applyBorder="1" applyAlignment="1">
      <alignment horizontal="center" vertical="center" wrapText="1"/>
    </xf>
    <xf numFmtId="0" fontId="5" fillId="2" borderId="39" xfId="3" applyFont="1" applyFill="1" applyBorder="1" applyAlignment="1">
      <alignment horizontal="center" vertical="center" wrapText="1"/>
    </xf>
    <xf numFmtId="0" fontId="5" fillId="2" borderId="40" xfId="3" applyFont="1" applyFill="1" applyBorder="1" applyAlignment="1">
      <alignment horizontal="center" vertical="center" wrapText="1"/>
    </xf>
    <xf numFmtId="0" fontId="5" fillId="2" borderId="37" xfId="3" applyFont="1" applyFill="1" applyBorder="1" applyAlignment="1">
      <alignment horizontal="center" vertical="center" wrapText="1"/>
    </xf>
    <xf numFmtId="0" fontId="3" fillId="2" borderId="17" xfId="3" applyFont="1" applyFill="1" applyBorder="1" applyAlignment="1">
      <alignment horizontal="right" vertical="center" wrapText="1"/>
    </xf>
    <xf numFmtId="0" fontId="3" fillId="2" borderId="0" xfId="3" applyFont="1" applyFill="1" applyAlignment="1">
      <alignment horizontal="right" vertical="center" wrapText="1"/>
    </xf>
    <xf numFmtId="0" fontId="3" fillId="2" borderId="18" xfId="3" applyFont="1" applyFill="1" applyBorder="1" applyAlignment="1">
      <alignment horizontal="right" vertical="center" wrapText="1"/>
    </xf>
    <xf numFmtId="0" fontId="3" fillId="2" borderId="12" xfId="3" applyFont="1" applyFill="1" applyBorder="1" applyAlignment="1">
      <alignment horizontal="right" vertical="center" wrapText="1"/>
    </xf>
    <xf numFmtId="0" fontId="3" fillId="2" borderId="11" xfId="3" applyFont="1" applyFill="1" applyBorder="1" applyAlignment="1">
      <alignment horizontal="right" vertical="center" wrapText="1"/>
    </xf>
    <xf numFmtId="0" fontId="3" fillId="2" borderId="8" xfId="3" applyFont="1" applyFill="1" applyBorder="1" applyAlignment="1">
      <alignment horizontal="right" vertical="center" wrapText="1"/>
    </xf>
    <xf numFmtId="0" fontId="3" fillId="2" borderId="7" xfId="3" applyFont="1" applyFill="1" applyBorder="1" applyAlignment="1">
      <alignment horizontal="right" vertical="center" wrapText="1"/>
    </xf>
    <xf numFmtId="0" fontId="3" fillId="2" borderId="4" xfId="3" applyFont="1" applyFill="1" applyBorder="1" applyAlignment="1">
      <alignment horizontal="right" vertical="center" wrapText="1"/>
    </xf>
    <xf numFmtId="0" fontId="3" fillId="2" borderId="3" xfId="3" applyFont="1" applyFill="1" applyBorder="1" applyAlignment="1">
      <alignment horizontal="right" vertical="center" wrapText="1"/>
    </xf>
    <xf numFmtId="0" fontId="5" fillId="2" borderId="10" xfId="3" applyFont="1" applyFill="1" applyBorder="1" applyAlignment="1">
      <alignment horizontal="center" vertical="center" wrapText="1"/>
    </xf>
    <xf numFmtId="0" fontId="5" fillId="2" borderId="22" xfId="3" applyFont="1" applyFill="1" applyBorder="1" applyAlignment="1">
      <alignment horizontal="center" vertical="center" wrapText="1"/>
    </xf>
    <xf numFmtId="0" fontId="5" fillId="2" borderId="23" xfId="3" applyFont="1" applyFill="1" applyBorder="1" applyAlignment="1">
      <alignment horizontal="center" vertical="center" wrapText="1"/>
    </xf>
    <xf numFmtId="0" fontId="5" fillId="2" borderId="9" xfId="3" applyFont="1" applyFill="1" applyBorder="1" applyAlignment="1">
      <alignment horizontal="center" vertical="center" wrapText="1"/>
    </xf>
  </cellXfs>
  <cellStyles count="12">
    <cellStyle name="Euro 3 2" xfId="6" xr:uid="{501B3733-C2E9-4A0F-8828-ED89EA88742A}"/>
    <cellStyle name="Milliers 2 2 2" xfId="7" xr:uid="{C49F0EF4-B01D-4F8A-ABE8-EB2D8FABE9E6}"/>
    <cellStyle name="Milliers_038, Etude IMMEUBLE ZAC DOTHEMARE ABYMES  SETIM CARAIBE 26 08 2003 2 2" xfId="5" xr:uid="{408EC426-4377-4D77-BBC6-9CA03398C668}"/>
    <cellStyle name="Monétaire 3 2 2" xfId="2" xr:uid="{AA1B0555-20F3-41C3-B453-1043ECE71AD6}"/>
    <cellStyle name="Normal" xfId="0" builtinId="0"/>
    <cellStyle name="Normal 2 3 2" xfId="4" xr:uid="{6A716829-6DCA-40A7-871B-F4661DF98288}"/>
    <cellStyle name="Normal 3 2 2" xfId="3" xr:uid="{D42F8B4B-99BD-49E4-B80B-304C9B869387}"/>
    <cellStyle name="Normal 8" xfId="1" xr:uid="{A9ACBA2D-4311-4ED2-A11F-92A7E1803A93}"/>
    <cellStyle name="Normal_élec_C Forts 2 2" xfId="9" xr:uid="{08C7701E-2096-447A-B1BB-060EECD971B3}"/>
    <cellStyle name="Normal_Estim.GO ccrs PORT-LOUIS rév.2" xfId="11" xr:uid="{96F200A7-E619-45FD-AEDD-FD0D75D770F8}"/>
    <cellStyle name="Normal_Estim.GO ccrs PORT-LOUIS rév.2 2" xfId="8" xr:uid="{9921209F-2F49-4A1E-B0C0-AC6264D4B6F8}"/>
    <cellStyle name="Pourcentage 3" xfId="10" xr:uid="{C35E7D9D-12BC-4384-AE16-EC15ADC85FE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ur\icm\Documents%20and%20Settings\yves\Local%20Settings\Temporary%20Internet%20Files\Content.IE5\GPIR8HEB\U.M.A.G.%20ST\UMAG%20DPGF%20PLOMBERIE.xls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tecsolantilles.sharepoint.com/sites/MySite/Documents%20partages/MARTINIQUE/2025/D25-2-001%20DOUANES%20-%20MOE%20RELAMPING/5%20-%20PRO%20DCE/3%20-%20ELE/1%20-%20Pi&#232;ces%20&#233;crites/D25-2-001-DOUANES%20RELAMPING-MOE%20ELEC-PRO-ESTIM%20_0.2.xlsx" TargetMode="External"/><Relationship Id="rId1" Type="http://schemas.openxmlformats.org/officeDocument/2006/relationships/externalLinkPath" Target="D25-2-001-DOUANES%20RELAMPING-MOE%20ELEC-PRO-ESTIM%20_0.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ACRO2.XLM"/>
      <sheetName val="MACRO1.XLM"/>
      <sheetName val="FAXFOURN.XLS"/>
      <sheetName val="GRILLE.XLS"/>
      <sheetName val="SDBRAEP.XLS"/>
      <sheetName val="METREPVC.XLS"/>
      <sheetName val="METRECU.XLS"/>
      <sheetName val="FAXCLIEN.XLS"/>
      <sheetName val="SANSE962.XLS"/>
      <sheetName val="DVI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Comptage luminaires"/>
      <sheetName val="ESTIMATIF"/>
    </sheetNames>
    <sheetDataSet>
      <sheetData sheetId="0">
        <row r="14">
          <cell r="B14">
            <v>181</v>
          </cell>
          <cell r="C14">
            <v>98</v>
          </cell>
          <cell r="D14">
            <v>5</v>
          </cell>
          <cell r="E14">
            <v>8</v>
          </cell>
          <cell r="F14">
            <v>36</v>
          </cell>
          <cell r="G14">
            <v>23</v>
          </cell>
          <cell r="H14">
            <v>28</v>
          </cell>
          <cell r="I14">
            <v>38</v>
          </cell>
          <cell r="K14">
            <v>15</v>
          </cell>
          <cell r="L14">
            <v>1</v>
          </cell>
          <cell r="M14">
            <v>4</v>
          </cell>
          <cell r="N14">
            <v>2</v>
          </cell>
          <cell r="O14">
            <v>32</v>
          </cell>
        </row>
        <row r="30">
          <cell r="B30">
            <v>39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08F636-E1B5-48E9-BA93-D555A4782C11}">
  <sheetPr>
    <tabColor rgb="FFFFC000"/>
  </sheetPr>
  <dimension ref="A1:K119"/>
  <sheetViews>
    <sheetView tabSelected="1" view="pageBreakPreview" zoomScale="130" zoomScaleNormal="130" zoomScaleSheetLayoutView="130" workbookViewId="0">
      <selection activeCell="E23" sqref="E23"/>
    </sheetView>
  </sheetViews>
  <sheetFormatPr baseColWidth="10" defaultColWidth="11.5703125" defaultRowHeight="11.25" x14ac:dyDescent="0.2"/>
  <cols>
    <col min="1" max="1" width="7.85546875" style="1" bestFit="1" customWidth="1"/>
    <col min="2" max="2" width="60.7109375" style="1" bestFit="1" customWidth="1"/>
    <col min="3" max="3" width="19.7109375" style="1" bestFit="1" customWidth="1"/>
    <col min="4" max="4" width="7.5703125" style="1" bestFit="1" customWidth="1"/>
    <col min="5" max="5" width="7.5703125" style="1" customWidth="1"/>
    <col min="6" max="6" width="14" style="1" bestFit="1" customWidth="1"/>
    <col min="7" max="7" width="26" style="1" bestFit="1" customWidth="1"/>
    <col min="8" max="8" width="14.85546875" style="1" customWidth="1"/>
    <col min="9" max="16384" width="11.5703125" style="1"/>
  </cols>
  <sheetData>
    <row r="1" spans="1:8" s="136" customFormat="1" ht="23.25" x14ac:dyDescent="0.2">
      <c r="A1" s="155" t="s">
        <v>100</v>
      </c>
      <c r="B1" s="156"/>
      <c r="C1" s="156"/>
      <c r="D1" s="156"/>
      <c r="E1" s="156"/>
      <c r="F1" s="156"/>
      <c r="G1" s="157"/>
      <c r="H1" s="137" t="s">
        <v>99</v>
      </c>
    </row>
    <row r="2" spans="1:8" s="136" customFormat="1" ht="15" x14ac:dyDescent="0.2">
      <c r="A2" s="154" t="s">
        <v>98</v>
      </c>
      <c r="B2" s="153" t="s">
        <v>97</v>
      </c>
      <c r="C2" s="152" t="s">
        <v>96</v>
      </c>
      <c r="D2" s="151"/>
      <c r="E2" s="151"/>
      <c r="F2" s="151"/>
      <c r="G2" s="150" t="s">
        <v>92</v>
      </c>
      <c r="H2" s="137"/>
    </row>
    <row r="3" spans="1:8" s="136" customFormat="1" ht="12" x14ac:dyDescent="0.2">
      <c r="A3" s="147" t="s">
        <v>95</v>
      </c>
      <c r="B3" s="146" t="s">
        <v>94</v>
      </c>
      <c r="C3" s="149" t="s">
        <v>93</v>
      </c>
      <c r="D3" s="144"/>
      <c r="E3" s="144"/>
      <c r="F3" s="144"/>
      <c r="G3" s="148" t="s">
        <v>92</v>
      </c>
      <c r="H3" s="137"/>
    </row>
    <row r="4" spans="1:8" s="136" customFormat="1" ht="12" x14ac:dyDescent="0.2">
      <c r="A4" s="147" t="s">
        <v>91</v>
      </c>
      <c r="B4" s="146" t="s">
        <v>90</v>
      </c>
      <c r="C4" s="145" t="s">
        <v>89</v>
      </c>
      <c r="D4" s="144"/>
      <c r="E4" s="144"/>
      <c r="F4" s="144"/>
      <c r="G4" s="143" t="s">
        <v>88</v>
      </c>
      <c r="H4" s="137"/>
    </row>
    <row r="5" spans="1:8" s="136" customFormat="1" ht="12" x14ac:dyDescent="0.2">
      <c r="A5" s="142" t="s">
        <v>87</v>
      </c>
      <c r="B5" s="141" t="s">
        <v>86</v>
      </c>
      <c r="C5" s="140" t="s">
        <v>85</v>
      </c>
      <c r="D5" s="139"/>
      <c r="E5" s="139"/>
      <c r="F5" s="139"/>
      <c r="G5" s="138">
        <v>45848</v>
      </c>
      <c r="H5" s="137"/>
    </row>
    <row r="6" spans="1:8" s="129" customFormat="1" ht="12" customHeight="1" x14ac:dyDescent="0.2">
      <c r="A6" s="135"/>
      <c r="B6" s="134"/>
      <c r="C6" s="132"/>
      <c r="D6" s="133"/>
      <c r="E6" s="133"/>
      <c r="F6" s="132"/>
      <c r="G6" s="131"/>
      <c r="H6" s="130"/>
    </row>
    <row r="7" spans="1:8" s="124" customFormat="1" ht="12" customHeight="1" x14ac:dyDescent="0.25">
      <c r="A7" s="128"/>
      <c r="B7" s="127" t="s">
        <v>84</v>
      </c>
      <c r="C7" s="126" t="s">
        <v>83</v>
      </c>
      <c r="D7" s="126" t="s">
        <v>82</v>
      </c>
      <c r="E7" s="126" t="s">
        <v>82</v>
      </c>
      <c r="F7" s="158" t="s">
        <v>81</v>
      </c>
      <c r="G7" s="159"/>
      <c r="H7" s="125"/>
    </row>
    <row r="8" spans="1:8" s="115" customFormat="1" ht="12" customHeight="1" x14ac:dyDescent="0.25">
      <c r="A8" s="123"/>
      <c r="B8" s="122"/>
      <c r="C8" s="72"/>
      <c r="D8" s="72" t="s">
        <v>80</v>
      </c>
      <c r="E8" s="72" t="s">
        <v>79</v>
      </c>
      <c r="F8" s="71" t="s">
        <v>78</v>
      </c>
      <c r="G8" s="70" t="s">
        <v>77</v>
      </c>
      <c r="H8" s="116"/>
    </row>
    <row r="9" spans="1:8" s="115" customFormat="1" ht="12" customHeight="1" x14ac:dyDescent="0.25">
      <c r="A9" s="121"/>
      <c r="B9" s="120" t="s">
        <v>76</v>
      </c>
      <c r="C9" s="119"/>
      <c r="D9" s="119"/>
      <c r="E9" s="119"/>
      <c r="F9" s="118"/>
      <c r="G9" s="117"/>
      <c r="H9" s="116"/>
    </row>
    <row r="10" spans="1:8" s="115" customFormat="1" ht="12" customHeight="1" x14ac:dyDescent="0.25">
      <c r="A10" s="74"/>
      <c r="B10" s="73"/>
      <c r="C10" s="72"/>
      <c r="D10" s="72"/>
      <c r="E10" s="72"/>
      <c r="F10" s="71"/>
      <c r="G10" s="70"/>
      <c r="H10" s="116"/>
    </row>
    <row r="11" spans="1:8" s="115" customFormat="1" ht="12" customHeight="1" x14ac:dyDescent="0.25">
      <c r="A11" s="69"/>
      <c r="B11" s="68"/>
      <c r="C11" s="67"/>
      <c r="D11" s="67"/>
      <c r="E11" s="67"/>
      <c r="F11" s="66"/>
      <c r="G11" s="65"/>
      <c r="H11" s="116"/>
    </row>
    <row r="12" spans="1:8" ht="12" customHeight="1" x14ac:dyDescent="0.2">
      <c r="A12" s="62" t="s">
        <v>75</v>
      </c>
      <c r="B12" s="61" t="s">
        <v>74</v>
      </c>
      <c r="C12" s="56" t="s">
        <v>18</v>
      </c>
      <c r="D12" s="56"/>
      <c r="E12" s="56"/>
      <c r="F12" s="60" t="s">
        <v>18</v>
      </c>
      <c r="G12" s="59" t="s">
        <v>18</v>
      </c>
      <c r="H12" s="82"/>
    </row>
    <row r="13" spans="1:8" ht="12" customHeight="1" x14ac:dyDescent="0.2">
      <c r="A13" s="62" t="s">
        <v>73</v>
      </c>
      <c r="B13" s="61" t="s">
        <v>72</v>
      </c>
      <c r="C13" s="56"/>
      <c r="D13" s="56"/>
      <c r="E13" s="56"/>
      <c r="F13" s="60"/>
      <c r="G13" s="59"/>
      <c r="H13" s="82"/>
    </row>
    <row r="14" spans="1:8" ht="12" customHeight="1" x14ac:dyDescent="0.2">
      <c r="A14" s="62" t="s">
        <v>71</v>
      </c>
      <c r="B14" s="64" t="s">
        <v>70</v>
      </c>
      <c r="C14" s="56" t="s">
        <v>8</v>
      </c>
      <c r="D14" s="56">
        <v>1</v>
      </c>
      <c r="E14" s="56"/>
      <c r="F14" s="60"/>
      <c r="G14" s="63">
        <f>D14*F14</f>
        <v>0</v>
      </c>
      <c r="H14" s="82"/>
    </row>
    <row r="15" spans="1:8" ht="12" customHeight="1" x14ac:dyDescent="0.2">
      <c r="A15" s="62"/>
      <c r="B15" s="51" t="str">
        <f>"Sous-total du poste "&amp;A13</f>
        <v>Sous-total du poste A1</v>
      </c>
      <c r="C15" s="50"/>
      <c r="D15" s="49"/>
      <c r="E15" s="49"/>
      <c r="F15" s="48"/>
      <c r="G15" s="47">
        <f>SUM(G14)</f>
        <v>0</v>
      </c>
      <c r="H15" s="82"/>
    </row>
    <row r="16" spans="1:8" ht="12" customHeight="1" x14ac:dyDescent="0.2">
      <c r="A16" s="62"/>
      <c r="B16" s="61"/>
      <c r="C16" s="56"/>
      <c r="D16" s="56"/>
      <c r="E16" s="56"/>
      <c r="F16" s="60"/>
      <c r="G16" s="59"/>
      <c r="H16" s="82"/>
    </row>
    <row r="17" spans="1:11" ht="12" customHeight="1" x14ac:dyDescent="0.2">
      <c r="A17" s="62" t="s">
        <v>69</v>
      </c>
      <c r="B17" s="61" t="s">
        <v>102</v>
      </c>
      <c r="C17" s="56"/>
      <c r="D17" s="56"/>
      <c r="E17" s="56"/>
      <c r="F17" s="60"/>
      <c r="G17" s="59"/>
      <c r="H17" s="82"/>
    </row>
    <row r="18" spans="1:11" ht="12" customHeight="1" x14ac:dyDescent="0.2">
      <c r="A18" s="58" t="s">
        <v>68</v>
      </c>
      <c r="B18" s="57" t="s">
        <v>67</v>
      </c>
      <c r="C18" s="56" t="s">
        <v>8</v>
      </c>
      <c r="D18" s="55">
        <v>1</v>
      </c>
      <c r="E18" s="55"/>
      <c r="F18" s="54"/>
      <c r="G18" s="53">
        <f>F18*D18</f>
        <v>0</v>
      </c>
      <c r="H18" s="82"/>
      <c r="K18" s="92"/>
    </row>
    <row r="19" spans="1:11" ht="12" customHeight="1" x14ac:dyDescent="0.2">
      <c r="A19" s="58" t="s">
        <v>66</v>
      </c>
      <c r="B19" s="57" t="s">
        <v>65</v>
      </c>
      <c r="C19" s="56" t="s">
        <v>8</v>
      </c>
      <c r="D19" s="55">
        <v>1</v>
      </c>
      <c r="E19" s="55"/>
      <c r="F19" s="54"/>
      <c r="G19" s="53">
        <f>F19*D19</f>
        <v>0</v>
      </c>
      <c r="H19" s="82"/>
    </row>
    <row r="20" spans="1:11" ht="12" customHeight="1" x14ac:dyDescent="0.2">
      <c r="A20" s="52"/>
      <c r="B20" s="51" t="str">
        <f>"Sous-total du poste "&amp;A17</f>
        <v>Sous-total du poste A2</v>
      </c>
      <c r="C20" s="50"/>
      <c r="D20" s="49"/>
      <c r="E20" s="49"/>
      <c r="F20" s="48"/>
      <c r="G20" s="47">
        <f>SUM(G18:G19)</f>
        <v>0</v>
      </c>
      <c r="H20" s="82"/>
    </row>
    <row r="21" spans="1:11" ht="12" customHeight="1" thickBot="1" x14ac:dyDescent="0.25">
      <c r="A21" s="46"/>
      <c r="B21" s="45"/>
      <c r="C21" s="44"/>
      <c r="D21" s="44"/>
      <c r="E21" s="44"/>
      <c r="F21" s="43"/>
      <c r="G21" s="42"/>
      <c r="H21" s="82"/>
    </row>
    <row r="22" spans="1:11" ht="12" customHeight="1" thickBot="1" x14ac:dyDescent="0.25">
      <c r="A22" s="102"/>
      <c r="B22" s="101" t="str">
        <f>"TOTAL POSTE "&amp;A12</f>
        <v>TOTAL POSTE A</v>
      </c>
      <c r="C22" s="44"/>
      <c r="D22" s="44"/>
      <c r="E22" s="100"/>
      <c r="F22" s="99"/>
      <c r="G22" s="98">
        <f>G20+G15</f>
        <v>0</v>
      </c>
      <c r="H22" s="82"/>
    </row>
    <row r="23" spans="1:11" ht="12" customHeight="1" thickBot="1" x14ac:dyDescent="0.25">
      <c r="A23" s="97"/>
      <c r="B23" s="96"/>
      <c r="C23" s="95"/>
      <c r="D23" s="95"/>
      <c r="E23" s="95"/>
      <c r="F23" s="94"/>
      <c r="G23" s="93"/>
      <c r="H23" s="82"/>
      <c r="K23" s="92"/>
    </row>
    <row r="24" spans="1:11" ht="12" customHeight="1" x14ac:dyDescent="0.2">
      <c r="A24" s="106"/>
      <c r="B24" s="114"/>
      <c r="C24" s="113"/>
      <c r="D24" s="112"/>
      <c r="E24" s="112"/>
      <c r="F24" s="111"/>
      <c r="G24" s="110"/>
      <c r="H24" s="82"/>
    </row>
    <row r="25" spans="1:11" ht="12" customHeight="1" x14ac:dyDescent="0.2">
      <c r="A25" s="109" t="s">
        <v>64</v>
      </c>
      <c r="B25" s="108" t="s">
        <v>63</v>
      </c>
      <c r="C25" s="56"/>
      <c r="D25" s="56"/>
      <c r="E25" s="56"/>
      <c r="F25" s="54"/>
      <c r="G25" s="107"/>
      <c r="H25" s="4"/>
    </row>
    <row r="26" spans="1:11" ht="12" customHeight="1" x14ac:dyDescent="0.2">
      <c r="A26" s="106" t="s">
        <v>62</v>
      </c>
      <c r="B26" s="61" t="s">
        <v>61</v>
      </c>
      <c r="C26" s="56"/>
      <c r="D26" s="56"/>
      <c r="E26" s="56"/>
      <c r="F26" s="54"/>
      <c r="G26" s="107"/>
      <c r="H26" s="4"/>
    </row>
    <row r="27" spans="1:11" ht="12" customHeight="1" x14ac:dyDescent="0.2">
      <c r="A27" s="106" t="s">
        <v>60</v>
      </c>
      <c r="B27" s="64" t="s">
        <v>59</v>
      </c>
      <c r="C27" s="56" t="s">
        <v>8</v>
      </c>
      <c r="D27" s="56">
        <v>1</v>
      </c>
      <c r="E27" s="56"/>
      <c r="F27" s="54"/>
      <c r="G27" s="107">
        <f>D27*F27</f>
        <v>0</v>
      </c>
      <c r="H27" s="4"/>
    </row>
    <row r="28" spans="1:11" ht="12" customHeight="1" x14ac:dyDescent="0.2">
      <c r="A28" s="106" t="s">
        <v>58</v>
      </c>
      <c r="B28" s="64" t="s">
        <v>57</v>
      </c>
      <c r="C28" s="56" t="s">
        <v>8</v>
      </c>
      <c r="D28" s="105">
        <v>1</v>
      </c>
      <c r="E28" s="105"/>
      <c r="F28" s="54"/>
      <c r="G28" s="53">
        <f>F28*D28</f>
        <v>0</v>
      </c>
      <c r="H28" s="82"/>
    </row>
    <row r="29" spans="1:11" ht="12" customHeight="1" x14ac:dyDescent="0.2">
      <c r="A29" s="106"/>
      <c r="B29" s="51" t="str">
        <f>"Sous-total du poste "&amp;A26</f>
        <v>Sous-total du poste B1</v>
      </c>
      <c r="C29" s="50"/>
      <c r="D29" s="49"/>
      <c r="E29" s="49"/>
      <c r="F29" s="48"/>
      <c r="G29" s="47">
        <f>SUM(G28)</f>
        <v>0</v>
      </c>
      <c r="H29" s="82"/>
    </row>
    <row r="30" spans="1:11" ht="12" customHeight="1" x14ac:dyDescent="0.2">
      <c r="A30" s="106"/>
      <c r="B30" s="64"/>
      <c r="C30" s="56"/>
      <c r="D30" s="105"/>
      <c r="E30" s="105"/>
      <c r="F30" s="54"/>
      <c r="G30" s="53"/>
      <c r="H30" s="82"/>
    </row>
    <row r="31" spans="1:11" ht="12" customHeight="1" x14ac:dyDescent="0.2">
      <c r="A31" s="106" t="s">
        <v>56</v>
      </c>
      <c r="B31" s="61" t="s">
        <v>55</v>
      </c>
      <c r="C31" s="56"/>
      <c r="D31" s="105"/>
      <c r="E31" s="105"/>
      <c r="F31" s="54"/>
      <c r="G31" s="53"/>
      <c r="H31" s="82"/>
    </row>
    <row r="32" spans="1:11" ht="12" customHeight="1" x14ac:dyDescent="0.2">
      <c r="A32" s="106" t="s">
        <v>54</v>
      </c>
      <c r="B32" s="64" t="s">
        <v>14</v>
      </c>
      <c r="C32" s="56" t="s">
        <v>13</v>
      </c>
      <c r="D32" s="105">
        <f>'[2]Comptage luminaires'!B14</f>
        <v>181</v>
      </c>
      <c r="E32" s="105"/>
      <c r="F32" s="54"/>
      <c r="G32" s="53">
        <f t="shared" ref="G32:G40" si="0">F32*D32</f>
        <v>0</v>
      </c>
      <c r="H32" s="82"/>
    </row>
    <row r="33" spans="1:8" ht="12" customHeight="1" x14ac:dyDescent="0.2">
      <c r="A33" s="106" t="s">
        <v>53</v>
      </c>
      <c r="B33" s="5" t="s">
        <v>52</v>
      </c>
      <c r="C33" s="56" t="s">
        <v>13</v>
      </c>
      <c r="D33" s="105">
        <f>'[2]Comptage luminaires'!C14</f>
        <v>98</v>
      </c>
      <c r="E33" s="105"/>
      <c r="F33" s="54"/>
      <c r="G33" s="53">
        <f t="shared" si="0"/>
        <v>0</v>
      </c>
      <c r="H33" s="82"/>
    </row>
    <row r="34" spans="1:8" ht="12" customHeight="1" x14ac:dyDescent="0.2">
      <c r="A34" s="106" t="s">
        <v>51</v>
      </c>
      <c r="B34" s="64" t="s">
        <v>50</v>
      </c>
      <c r="C34" s="56" t="s">
        <v>13</v>
      </c>
      <c r="D34" s="105">
        <f>'[2]Comptage luminaires'!D14</f>
        <v>5</v>
      </c>
      <c r="E34" s="105"/>
      <c r="F34" s="54"/>
      <c r="G34" s="53">
        <f t="shared" si="0"/>
        <v>0</v>
      </c>
      <c r="H34" s="82"/>
    </row>
    <row r="35" spans="1:8" ht="24.95" customHeight="1" x14ac:dyDescent="0.2">
      <c r="A35" s="106" t="s">
        <v>49</v>
      </c>
      <c r="B35" s="64" t="s">
        <v>101</v>
      </c>
      <c r="C35" s="56" t="s">
        <v>13</v>
      </c>
      <c r="D35" s="105">
        <f>'[2]Comptage luminaires'!E14</f>
        <v>8</v>
      </c>
      <c r="E35" s="105"/>
      <c r="F35" s="54"/>
      <c r="G35" s="53">
        <f t="shared" si="0"/>
        <v>0</v>
      </c>
      <c r="H35" s="82"/>
    </row>
    <row r="36" spans="1:8" ht="12" customHeight="1" x14ac:dyDescent="0.2">
      <c r="A36" s="106" t="s">
        <v>48</v>
      </c>
      <c r="B36" s="64" t="s">
        <v>47</v>
      </c>
      <c r="C36" s="56" t="s">
        <v>13</v>
      </c>
      <c r="D36" s="105">
        <f>'[2]Comptage luminaires'!F14</f>
        <v>36</v>
      </c>
      <c r="E36" s="105"/>
      <c r="F36" s="54"/>
      <c r="G36" s="53">
        <f t="shared" si="0"/>
        <v>0</v>
      </c>
      <c r="H36" s="82"/>
    </row>
    <row r="37" spans="1:8" ht="12" customHeight="1" x14ac:dyDescent="0.2">
      <c r="A37" s="106" t="s">
        <v>46</v>
      </c>
      <c r="B37" s="64" t="s">
        <v>45</v>
      </c>
      <c r="C37" s="56" t="s">
        <v>13</v>
      </c>
      <c r="D37" s="105">
        <f>'[2]Comptage luminaires'!G14</f>
        <v>23</v>
      </c>
      <c r="E37" s="105"/>
      <c r="F37" s="54"/>
      <c r="G37" s="53">
        <f t="shared" si="0"/>
        <v>0</v>
      </c>
      <c r="H37" s="82"/>
    </row>
    <row r="38" spans="1:8" ht="12" customHeight="1" x14ac:dyDescent="0.2">
      <c r="A38" s="106" t="s">
        <v>44</v>
      </c>
      <c r="B38" s="64" t="s">
        <v>43</v>
      </c>
      <c r="C38" s="56" t="s">
        <v>13</v>
      </c>
      <c r="D38" s="105">
        <f>'[2]Comptage luminaires'!H14</f>
        <v>28</v>
      </c>
      <c r="E38" s="105"/>
      <c r="F38" s="54"/>
      <c r="G38" s="53">
        <f t="shared" si="0"/>
        <v>0</v>
      </c>
      <c r="H38" s="82"/>
    </row>
    <row r="39" spans="1:8" ht="12" customHeight="1" x14ac:dyDescent="0.2">
      <c r="A39" s="106" t="s">
        <v>42</v>
      </c>
      <c r="B39" s="64" t="s">
        <v>41</v>
      </c>
      <c r="C39" s="56" t="s">
        <v>13</v>
      </c>
      <c r="D39" s="105">
        <f>'[2]Comptage luminaires'!I14</f>
        <v>38</v>
      </c>
      <c r="E39" s="105"/>
      <c r="F39" s="54"/>
      <c r="G39" s="53">
        <f t="shared" si="0"/>
        <v>0</v>
      </c>
      <c r="H39" s="82"/>
    </row>
    <row r="40" spans="1:8" ht="12" customHeight="1" x14ac:dyDescent="0.2">
      <c r="A40" s="106" t="s">
        <v>40</v>
      </c>
      <c r="B40" s="64" t="s">
        <v>39</v>
      </c>
      <c r="C40" s="56" t="s">
        <v>8</v>
      </c>
      <c r="D40" s="105">
        <v>1</v>
      </c>
      <c r="E40" s="105"/>
      <c r="F40" s="54"/>
      <c r="G40" s="53">
        <f t="shared" si="0"/>
        <v>0</v>
      </c>
      <c r="H40" s="82"/>
    </row>
    <row r="41" spans="1:8" ht="12" customHeight="1" x14ac:dyDescent="0.2">
      <c r="A41" s="106"/>
      <c r="B41" s="51" t="str">
        <f>"Sous-total du poste "&amp;A31</f>
        <v>Sous-total du poste B.2</v>
      </c>
      <c r="C41" s="50"/>
      <c r="D41" s="49"/>
      <c r="E41" s="49"/>
      <c r="F41" s="48"/>
      <c r="G41" s="47">
        <f>SUM(G32:G40)</f>
        <v>0</v>
      </c>
      <c r="H41" s="82"/>
    </row>
    <row r="42" spans="1:8" ht="12" customHeight="1" x14ac:dyDescent="0.2">
      <c r="A42" s="106"/>
      <c r="B42" s="64"/>
      <c r="C42" s="56"/>
      <c r="D42" s="105"/>
      <c r="E42" s="105"/>
      <c r="F42" s="54"/>
      <c r="G42" s="53"/>
      <c r="H42" s="82"/>
    </row>
    <row r="43" spans="1:8" ht="12" customHeight="1" x14ac:dyDescent="0.2">
      <c r="A43" s="106" t="s">
        <v>38</v>
      </c>
      <c r="B43" s="61" t="s">
        <v>11</v>
      </c>
      <c r="C43" s="56"/>
      <c r="D43" s="105"/>
      <c r="E43" s="105"/>
      <c r="F43" s="54"/>
      <c r="G43" s="53"/>
      <c r="H43" s="82"/>
    </row>
    <row r="44" spans="1:8" ht="12" customHeight="1" x14ac:dyDescent="0.2">
      <c r="A44" s="106" t="s">
        <v>37</v>
      </c>
      <c r="B44" s="64" t="s">
        <v>36</v>
      </c>
      <c r="C44" s="56" t="s">
        <v>13</v>
      </c>
      <c r="D44" s="105">
        <v>2</v>
      </c>
      <c r="E44" s="105"/>
      <c r="F44" s="54"/>
      <c r="G44" s="53">
        <f t="shared" ref="G44:G50" si="1">F44*D44</f>
        <v>0</v>
      </c>
      <c r="H44" s="82"/>
    </row>
    <row r="45" spans="1:8" ht="12" customHeight="1" x14ac:dyDescent="0.2">
      <c r="A45" s="106" t="s">
        <v>35</v>
      </c>
      <c r="B45" s="64" t="s">
        <v>34</v>
      </c>
      <c r="C45" s="56" t="s">
        <v>13</v>
      </c>
      <c r="D45" s="105">
        <f>'[2]Comptage luminaires'!O14</f>
        <v>32</v>
      </c>
      <c r="E45" s="105"/>
      <c r="F45" s="54"/>
      <c r="G45" s="53">
        <f t="shared" si="1"/>
        <v>0</v>
      </c>
      <c r="H45" s="82"/>
    </row>
    <row r="46" spans="1:8" ht="12" customHeight="1" x14ac:dyDescent="0.2">
      <c r="A46" s="106" t="s">
        <v>33</v>
      </c>
      <c r="B46" s="64" t="s">
        <v>32</v>
      </c>
      <c r="C46" s="56" t="s">
        <v>13</v>
      </c>
      <c r="D46" s="105">
        <f>'[2]Comptage luminaires'!K14</f>
        <v>15</v>
      </c>
      <c r="E46" s="105"/>
      <c r="F46" s="54"/>
      <c r="G46" s="53">
        <f t="shared" si="1"/>
        <v>0</v>
      </c>
      <c r="H46" s="82"/>
    </row>
    <row r="47" spans="1:8" ht="12" customHeight="1" x14ac:dyDescent="0.2">
      <c r="A47" s="106" t="s">
        <v>31</v>
      </c>
      <c r="B47" s="64" t="s">
        <v>30</v>
      </c>
      <c r="C47" s="56" t="s">
        <v>13</v>
      </c>
      <c r="D47" s="105">
        <f>'[2]Comptage luminaires'!L14</f>
        <v>1</v>
      </c>
      <c r="E47" s="105"/>
      <c r="F47" s="54"/>
      <c r="G47" s="53">
        <f t="shared" si="1"/>
        <v>0</v>
      </c>
      <c r="H47" s="82"/>
    </row>
    <row r="48" spans="1:8" ht="12" customHeight="1" x14ac:dyDescent="0.2">
      <c r="A48" s="106" t="s">
        <v>29</v>
      </c>
      <c r="B48" s="64" t="s">
        <v>28</v>
      </c>
      <c r="C48" s="56" t="s">
        <v>13</v>
      </c>
      <c r="D48" s="105">
        <f>'[2]Comptage luminaires'!M14</f>
        <v>4</v>
      </c>
      <c r="E48" s="105"/>
      <c r="F48" s="54"/>
      <c r="G48" s="53">
        <f t="shared" si="1"/>
        <v>0</v>
      </c>
      <c r="H48" s="82"/>
    </row>
    <row r="49" spans="1:11" ht="12" customHeight="1" x14ac:dyDescent="0.2">
      <c r="A49" s="106" t="s">
        <v>27</v>
      </c>
      <c r="B49" s="64" t="s">
        <v>26</v>
      </c>
      <c r="C49" s="56" t="s">
        <v>13</v>
      </c>
      <c r="D49" s="105">
        <f>'[2]Comptage luminaires'!N14</f>
        <v>2</v>
      </c>
      <c r="E49" s="105"/>
      <c r="F49" s="54"/>
      <c r="G49" s="53">
        <f t="shared" si="1"/>
        <v>0</v>
      </c>
      <c r="H49" s="82"/>
    </row>
    <row r="50" spans="1:11" ht="12" customHeight="1" x14ac:dyDescent="0.2">
      <c r="A50" s="106" t="s">
        <v>25</v>
      </c>
      <c r="B50" s="64" t="s">
        <v>24</v>
      </c>
      <c r="C50" s="56" t="s">
        <v>8</v>
      </c>
      <c r="D50" s="105">
        <v>1</v>
      </c>
      <c r="E50" s="105"/>
      <c r="F50" s="54"/>
      <c r="G50" s="53">
        <f t="shared" si="1"/>
        <v>0</v>
      </c>
      <c r="H50" s="82"/>
    </row>
    <row r="51" spans="1:11" ht="12" customHeight="1" x14ac:dyDescent="0.2">
      <c r="A51" s="102"/>
      <c r="B51" s="51" t="str">
        <f>"Sous-total du poste "&amp;A43</f>
        <v>Sous-total du poste B.3</v>
      </c>
      <c r="C51" s="50"/>
      <c r="D51" s="49"/>
      <c r="E51" s="49"/>
      <c r="F51" s="48"/>
      <c r="G51" s="47">
        <f>SUM(G44:G50)</f>
        <v>0</v>
      </c>
      <c r="H51" s="82"/>
    </row>
    <row r="52" spans="1:11" ht="12" customHeight="1" thickBot="1" x14ac:dyDescent="0.25">
      <c r="A52" s="104"/>
      <c r="B52" s="103"/>
      <c r="C52" s="44"/>
      <c r="D52" s="44"/>
      <c r="E52" s="44"/>
      <c r="F52" s="43"/>
      <c r="G52" s="42"/>
      <c r="H52" s="82"/>
    </row>
    <row r="53" spans="1:11" ht="12" customHeight="1" thickBot="1" x14ac:dyDescent="0.25">
      <c r="A53" s="102"/>
      <c r="B53" s="101" t="str">
        <f>"TOTAL POSTE "&amp;A25</f>
        <v>TOTAL POSTE B</v>
      </c>
      <c r="C53" s="44"/>
      <c r="D53" s="44"/>
      <c r="E53" s="100"/>
      <c r="F53" s="99"/>
      <c r="G53" s="98">
        <f>G29+G41+G51</f>
        <v>0</v>
      </c>
      <c r="H53" s="82"/>
    </row>
    <row r="54" spans="1:11" ht="12" customHeight="1" thickBot="1" x14ac:dyDescent="0.25">
      <c r="A54" s="97"/>
      <c r="B54" s="96"/>
      <c r="C54" s="95"/>
      <c r="D54" s="95"/>
      <c r="E54" s="95"/>
      <c r="F54" s="94"/>
      <c r="G54" s="93"/>
      <c r="H54" s="82"/>
      <c r="K54" s="92"/>
    </row>
    <row r="55" spans="1:11" ht="12" customHeight="1" thickBot="1" x14ac:dyDescent="0.25">
      <c r="A55" s="91"/>
      <c r="B55" s="90"/>
      <c r="C55" s="89"/>
      <c r="D55" s="88"/>
      <c r="E55" s="87"/>
      <c r="F55" s="86"/>
      <c r="G55" s="85"/>
      <c r="H55" s="82"/>
    </row>
    <row r="56" spans="1:11" ht="12" customHeight="1" x14ac:dyDescent="0.2">
      <c r="A56" s="84"/>
      <c r="B56" s="160" t="s">
        <v>6</v>
      </c>
      <c r="C56" s="161"/>
      <c r="D56" s="162"/>
      <c r="E56" s="83"/>
      <c r="F56" s="160" t="s">
        <v>5</v>
      </c>
      <c r="G56" s="163"/>
      <c r="H56" s="82"/>
    </row>
    <row r="57" spans="1:11" ht="12" customHeight="1" x14ac:dyDescent="0.2">
      <c r="A57" s="24" t="str">
        <f>A12</f>
        <v>A</v>
      </c>
      <c r="B57" s="32" t="str">
        <f>B12</f>
        <v>PRESTATIONS GENERALES</v>
      </c>
      <c r="C57" s="31"/>
      <c r="D57" s="30"/>
      <c r="E57" s="28"/>
      <c r="F57" s="20"/>
      <c r="G57" s="27"/>
      <c r="H57" s="82"/>
    </row>
    <row r="58" spans="1:11" ht="12" customHeight="1" x14ac:dyDescent="0.2">
      <c r="A58" s="24"/>
      <c r="B58" s="164" t="str">
        <f>"TOTAL € HT POSTE "&amp;A57</f>
        <v>TOTAL € HT POSTE A</v>
      </c>
      <c r="C58" s="165"/>
      <c r="D58" s="166"/>
      <c r="E58" s="26"/>
      <c r="F58" s="10"/>
      <c r="G58" s="9">
        <f>G22</f>
        <v>0</v>
      </c>
      <c r="H58" s="82"/>
    </row>
    <row r="59" spans="1:11" ht="12" customHeight="1" x14ac:dyDescent="0.2">
      <c r="A59" s="24"/>
      <c r="B59" s="23"/>
      <c r="C59" s="21"/>
      <c r="D59" s="22"/>
      <c r="E59" s="21"/>
      <c r="F59" s="20"/>
      <c r="G59" s="19"/>
      <c r="H59" s="82"/>
    </row>
    <row r="60" spans="1:11" ht="12" customHeight="1" x14ac:dyDescent="0.2">
      <c r="A60" s="24" t="str">
        <f>A25</f>
        <v>B</v>
      </c>
      <c r="B60" s="23" t="str">
        <f>B25</f>
        <v>TRAVAUX : RELAMPING INTÉRIEUR</v>
      </c>
      <c r="C60" s="28"/>
      <c r="D60" s="29"/>
      <c r="E60" s="28"/>
      <c r="F60" s="20"/>
      <c r="G60" s="27"/>
      <c r="H60" s="82"/>
    </row>
    <row r="61" spans="1:11" ht="12" customHeight="1" x14ac:dyDescent="0.2">
      <c r="A61" s="24"/>
      <c r="B61" s="164" t="str">
        <f>"TOTAL € HT POSTE "&amp;A60</f>
        <v>TOTAL € HT POSTE B</v>
      </c>
      <c r="C61" s="165"/>
      <c r="D61" s="166"/>
      <c r="E61" s="26"/>
      <c r="F61" s="10"/>
      <c r="G61" s="9">
        <f>G53</f>
        <v>0</v>
      </c>
      <c r="H61" s="82"/>
    </row>
    <row r="62" spans="1:11" ht="12" customHeight="1" x14ac:dyDescent="0.2">
      <c r="A62" s="24"/>
      <c r="B62" s="23"/>
      <c r="C62" s="21"/>
      <c r="D62" s="22"/>
      <c r="E62" s="21"/>
      <c r="F62" s="20"/>
      <c r="G62" s="19"/>
      <c r="H62" s="82"/>
    </row>
    <row r="63" spans="1:11" ht="12" customHeight="1" thickBot="1" x14ac:dyDescent="0.25">
      <c r="A63" s="18"/>
      <c r="B63" s="17"/>
      <c r="C63" s="17"/>
      <c r="D63" s="17"/>
      <c r="E63" s="17"/>
      <c r="F63" s="16"/>
      <c r="G63" s="15"/>
      <c r="H63" s="82"/>
    </row>
    <row r="64" spans="1:11" ht="12" customHeight="1" x14ac:dyDescent="0.2">
      <c r="A64" s="167" t="s">
        <v>23</v>
      </c>
      <c r="B64" s="168"/>
      <c r="C64" s="168"/>
      <c r="D64" s="168"/>
      <c r="E64" s="14"/>
      <c r="F64" s="13"/>
      <c r="G64" s="12">
        <f>SUM(G58:G62)</f>
        <v>0</v>
      </c>
      <c r="H64" s="82"/>
    </row>
    <row r="65" spans="1:8" ht="12" customHeight="1" x14ac:dyDescent="0.2">
      <c r="A65" s="169" t="s">
        <v>1</v>
      </c>
      <c r="B65" s="170"/>
      <c r="C65" s="170"/>
      <c r="D65" s="170"/>
      <c r="E65" s="11"/>
      <c r="F65" s="10"/>
      <c r="G65" s="9">
        <f>G64*0.085</f>
        <v>0</v>
      </c>
      <c r="H65" s="82"/>
    </row>
    <row r="66" spans="1:8" ht="12" customHeight="1" thickBot="1" x14ac:dyDescent="0.25">
      <c r="A66" s="171" t="s">
        <v>22</v>
      </c>
      <c r="B66" s="172"/>
      <c r="C66" s="172"/>
      <c r="D66" s="172"/>
      <c r="E66" s="8"/>
      <c r="F66" s="7"/>
      <c r="G66" s="6">
        <f>G64+G65</f>
        <v>0</v>
      </c>
      <c r="H66" s="82"/>
    </row>
    <row r="67" spans="1:8" ht="12" thickBot="1" x14ac:dyDescent="0.25">
      <c r="A67" s="81"/>
      <c r="B67" s="5"/>
      <c r="C67" s="3"/>
      <c r="D67" s="3"/>
      <c r="E67" s="3"/>
      <c r="F67" s="3"/>
      <c r="G67" s="80"/>
      <c r="H67" s="4"/>
    </row>
    <row r="68" spans="1:8" x14ac:dyDescent="0.2">
      <c r="A68" s="79"/>
      <c r="B68" s="78" t="s">
        <v>21</v>
      </c>
      <c r="C68" s="77"/>
      <c r="D68" s="77"/>
      <c r="E68" s="77"/>
      <c r="F68" s="76"/>
      <c r="G68" s="75"/>
      <c r="H68" s="4"/>
    </row>
    <row r="69" spans="1:8" x14ac:dyDescent="0.2">
      <c r="A69" s="74"/>
      <c r="B69" s="73"/>
      <c r="C69" s="72"/>
      <c r="D69" s="72"/>
      <c r="E69" s="72"/>
      <c r="F69" s="71"/>
      <c r="G69" s="70"/>
      <c r="H69" s="4"/>
    </row>
    <row r="70" spans="1:8" x14ac:dyDescent="0.2">
      <c r="A70" s="69"/>
      <c r="B70" s="68"/>
      <c r="C70" s="67"/>
      <c r="D70" s="67"/>
      <c r="E70" s="67"/>
      <c r="F70" s="66"/>
      <c r="G70" s="65"/>
      <c r="H70" s="4"/>
    </row>
    <row r="71" spans="1:8" x14ac:dyDescent="0.2">
      <c r="A71" s="62" t="s">
        <v>20</v>
      </c>
      <c r="B71" s="61" t="s">
        <v>19</v>
      </c>
      <c r="C71" s="56" t="s">
        <v>18</v>
      </c>
      <c r="D71" s="56"/>
      <c r="E71" s="56"/>
      <c r="F71" s="60" t="s">
        <v>18</v>
      </c>
      <c r="G71" s="59" t="s">
        <v>18</v>
      </c>
      <c r="H71" s="4"/>
    </row>
    <row r="72" spans="1:8" x14ac:dyDescent="0.2">
      <c r="A72" s="62" t="s">
        <v>17</v>
      </c>
      <c r="B72" s="61" t="s">
        <v>16</v>
      </c>
      <c r="C72" s="56"/>
      <c r="D72" s="56"/>
      <c r="E72" s="56"/>
      <c r="F72" s="60"/>
      <c r="G72" s="59"/>
      <c r="H72" s="4"/>
    </row>
    <row r="73" spans="1:8" x14ac:dyDescent="0.2">
      <c r="A73" s="62" t="s">
        <v>15</v>
      </c>
      <c r="B73" s="64" t="s">
        <v>14</v>
      </c>
      <c r="C73" s="56" t="s">
        <v>13</v>
      </c>
      <c r="D73" s="56">
        <f>'[2]Comptage luminaires'!B30</f>
        <v>39</v>
      </c>
      <c r="E73" s="56"/>
      <c r="F73" s="60"/>
      <c r="G73" s="63">
        <f>D73*F73</f>
        <v>0</v>
      </c>
      <c r="H73" s="4"/>
    </row>
    <row r="74" spans="1:8" x14ac:dyDescent="0.2">
      <c r="A74" s="62"/>
      <c r="B74" s="51" t="str">
        <f>"TOTAL POSTE "&amp;A71</f>
        <v>TOTAL POSTE C</v>
      </c>
      <c r="C74" s="50"/>
      <c r="D74" s="49"/>
      <c r="E74" s="49"/>
      <c r="F74" s="48"/>
      <c r="G74" s="47">
        <f>SUM(G73)</f>
        <v>0</v>
      </c>
      <c r="H74" s="4"/>
    </row>
    <row r="75" spans="1:8" x14ac:dyDescent="0.2">
      <c r="A75" s="62"/>
      <c r="B75" s="61"/>
      <c r="C75" s="56"/>
      <c r="D75" s="56"/>
      <c r="E75" s="56"/>
      <c r="F75" s="60"/>
      <c r="G75" s="59"/>
      <c r="H75" s="4"/>
    </row>
    <row r="76" spans="1:8" x14ac:dyDescent="0.2">
      <c r="A76" s="62" t="s">
        <v>12</v>
      </c>
      <c r="B76" s="61" t="s">
        <v>11</v>
      </c>
      <c r="C76" s="56"/>
      <c r="D76" s="56"/>
      <c r="E76" s="56"/>
      <c r="F76" s="60"/>
      <c r="G76" s="59"/>
      <c r="H76" s="4"/>
    </row>
    <row r="77" spans="1:8" x14ac:dyDescent="0.2">
      <c r="A77" s="58" t="s">
        <v>10</v>
      </c>
      <c r="B77" s="57" t="s">
        <v>9</v>
      </c>
      <c r="C77" s="56" t="s">
        <v>8</v>
      </c>
      <c r="D77" s="55">
        <v>1</v>
      </c>
      <c r="E77" s="55"/>
      <c r="F77" s="54"/>
      <c r="G77" s="53">
        <f>F77*D77</f>
        <v>0</v>
      </c>
      <c r="H77" s="4"/>
    </row>
    <row r="78" spans="1:8" x14ac:dyDescent="0.2">
      <c r="A78" s="52"/>
      <c r="B78" s="51" t="str">
        <f>"TOTAL POSTE "&amp;A76</f>
        <v>TOTAL POSTE C2</v>
      </c>
      <c r="C78" s="50"/>
      <c r="D78" s="49"/>
      <c r="E78" s="49"/>
      <c r="F78" s="48"/>
      <c r="G78" s="47">
        <f>SUM(G77:G77)</f>
        <v>0</v>
      </c>
      <c r="H78" s="4"/>
    </row>
    <row r="79" spans="1:8" ht="12" thickBot="1" x14ac:dyDescent="0.25">
      <c r="A79" s="46"/>
      <c r="B79" s="45"/>
      <c r="C79" s="44"/>
      <c r="D79" s="44"/>
      <c r="E79" s="44"/>
      <c r="F79" s="43"/>
      <c r="G79" s="42"/>
      <c r="H79" s="4"/>
    </row>
    <row r="80" spans="1:8" ht="12" thickBot="1" x14ac:dyDescent="0.25">
      <c r="A80" s="41"/>
      <c r="B80" s="40" t="s">
        <v>7</v>
      </c>
      <c r="C80" s="39"/>
      <c r="D80" s="39"/>
      <c r="E80" s="38"/>
      <c r="F80" s="37"/>
      <c r="G80" s="36">
        <f>G78+G74</f>
        <v>0</v>
      </c>
      <c r="H80" s="4"/>
    </row>
    <row r="81" spans="1:8" ht="12" thickBot="1" x14ac:dyDescent="0.25">
      <c r="A81" s="3"/>
      <c r="B81" s="5"/>
      <c r="C81" s="3"/>
      <c r="D81" s="3"/>
      <c r="E81" s="3"/>
      <c r="F81" s="3"/>
      <c r="G81" s="3"/>
      <c r="H81" s="4"/>
    </row>
    <row r="82" spans="1:8" x14ac:dyDescent="0.2">
      <c r="A82" s="35"/>
      <c r="B82" s="173" t="s">
        <v>6</v>
      </c>
      <c r="C82" s="174"/>
      <c r="D82" s="175"/>
      <c r="E82" s="34"/>
      <c r="F82" s="173" t="s">
        <v>5</v>
      </c>
      <c r="G82" s="176"/>
      <c r="H82" s="4"/>
    </row>
    <row r="83" spans="1:8" x14ac:dyDescent="0.2">
      <c r="A83" s="33" t="str">
        <f>A72</f>
        <v>C1</v>
      </c>
      <c r="B83" s="32" t="str">
        <f>B72</f>
        <v>Luminaire</v>
      </c>
      <c r="C83" s="31"/>
      <c r="D83" s="30"/>
      <c r="E83" s="28"/>
      <c r="F83" s="20"/>
      <c r="G83" s="27"/>
      <c r="H83" s="4"/>
    </row>
    <row r="84" spans="1:8" x14ac:dyDescent="0.2">
      <c r="A84" s="24"/>
      <c r="B84" s="164" t="str">
        <f>"TOTAL € HT POSTE "&amp;A83</f>
        <v>TOTAL € HT POSTE C1</v>
      </c>
      <c r="C84" s="165"/>
      <c r="D84" s="166"/>
      <c r="E84" s="26"/>
      <c r="F84" s="10"/>
      <c r="G84" s="25">
        <f>G74</f>
        <v>0</v>
      </c>
      <c r="H84" s="4"/>
    </row>
    <row r="85" spans="1:8" x14ac:dyDescent="0.2">
      <c r="A85" s="24"/>
      <c r="B85" s="23"/>
      <c r="C85" s="21"/>
      <c r="D85" s="22"/>
      <c r="E85" s="21"/>
      <c r="F85" s="20"/>
      <c r="G85" s="19"/>
      <c r="H85" s="4"/>
    </row>
    <row r="86" spans="1:8" x14ac:dyDescent="0.2">
      <c r="A86" s="24" t="str">
        <f>A76</f>
        <v>C2</v>
      </c>
      <c r="B86" s="23" t="str">
        <f>B76</f>
        <v>Gestion d'éclairage</v>
      </c>
      <c r="C86" s="28"/>
      <c r="D86" s="29"/>
      <c r="E86" s="28"/>
      <c r="F86" s="20"/>
      <c r="G86" s="27"/>
      <c r="H86" s="4"/>
    </row>
    <row r="87" spans="1:8" x14ac:dyDescent="0.2">
      <c r="A87" s="24"/>
      <c r="B87" s="164" t="str">
        <f>"TOTAL € HT POSTE "&amp;A86</f>
        <v>TOTAL € HT POSTE C2</v>
      </c>
      <c r="C87" s="165"/>
      <c r="D87" s="166"/>
      <c r="E87" s="26"/>
      <c r="F87" s="10"/>
      <c r="G87" s="25">
        <f>G78</f>
        <v>0</v>
      </c>
      <c r="H87" s="4"/>
    </row>
    <row r="88" spans="1:8" x14ac:dyDescent="0.2">
      <c r="A88" s="24"/>
      <c r="B88" s="23"/>
      <c r="C88" s="21"/>
      <c r="D88" s="22"/>
      <c r="E88" s="21"/>
      <c r="F88" s="20"/>
      <c r="G88" s="19"/>
      <c r="H88" s="4"/>
    </row>
    <row r="89" spans="1:8" ht="12" thickBot="1" x14ac:dyDescent="0.25">
      <c r="A89" s="18"/>
      <c r="B89" s="17"/>
      <c r="C89" s="17"/>
      <c r="D89" s="17"/>
      <c r="E89" s="17"/>
      <c r="F89" s="16"/>
      <c r="G89" s="15"/>
      <c r="H89" s="4"/>
    </row>
    <row r="90" spans="1:8" x14ac:dyDescent="0.2">
      <c r="A90" s="167" t="s">
        <v>4</v>
      </c>
      <c r="B90" s="168"/>
      <c r="C90" s="168"/>
      <c r="D90" s="168"/>
      <c r="E90" s="14"/>
      <c r="F90" s="13"/>
      <c r="G90" s="12">
        <f>SUM(G84:G88)</f>
        <v>0</v>
      </c>
      <c r="H90" s="4"/>
    </row>
    <row r="91" spans="1:8" x14ac:dyDescent="0.2">
      <c r="A91" s="169" t="s">
        <v>1</v>
      </c>
      <c r="B91" s="170"/>
      <c r="C91" s="170"/>
      <c r="D91" s="170"/>
      <c r="E91" s="11"/>
      <c r="F91" s="10"/>
      <c r="G91" s="9">
        <f>G90*0.085</f>
        <v>0</v>
      </c>
      <c r="H91" s="4"/>
    </row>
    <row r="92" spans="1:8" ht="12" thickBot="1" x14ac:dyDescent="0.25">
      <c r="A92" s="171" t="s">
        <v>3</v>
      </c>
      <c r="B92" s="172"/>
      <c r="C92" s="172"/>
      <c r="D92" s="172"/>
      <c r="E92" s="8"/>
      <c r="F92" s="7"/>
      <c r="G92" s="6">
        <f>G90+G91</f>
        <v>0</v>
      </c>
      <c r="H92" s="4"/>
    </row>
    <row r="93" spans="1:8" ht="12" thickBot="1" x14ac:dyDescent="0.25">
      <c r="A93" s="3"/>
      <c r="B93" s="5"/>
      <c r="C93" s="3"/>
      <c r="D93" s="3"/>
      <c r="E93" s="3"/>
      <c r="F93" s="3"/>
      <c r="G93" s="3"/>
      <c r="H93" s="4"/>
    </row>
    <row r="94" spans="1:8" x14ac:dyDescent="0.2">
      <c r="A94" s="167" t="s">
        <v>2</v>
      </c>
      <c r="B94" s="168"/>
      <c r="C94" s="168"/>
      <c r="D94" s="168"/>
      <c r="E94" s="14"/>
      <c r="F94" s="13"/>
      <c r="G94" s="12">
        <f>G90+G64</f>
        <v>0</v>
      </c>
      <c r="H94" s="4"/>
    </row>
    <row r="95" spans="1:8" x14ac:dyDescent="0.2">
      <c r="A95" s="169" t="s">
        <v>1</v>
      </c>
      <c r="B95" s="170"/>
      <c r="C95" s="170"/>
      <c r="D95" s="170"/>
      <c r="E95" s="11"/>
      <c r="F95" s="10"/>
      <c r="G95" s="9">
        <f>G94*0.085</f>
        <v>0</v>
      </c>
      <c r="H95" s="4"/>
    </row>
    <row r="96" spans="1:8" ht="12" thickBot="1" x14ac:dyDescent="0.25">
      <c r="A96" s="171" t="s">
        <v>0</v>
      </c>
      <c r="B96" s="172"/>
      <c r="C96" s="172"/>
      <c r="D96" s="172"/>
      <c r="E96" s="8"/>
      <c r="F96" s="7"/>
      <c r="G96" s="6">
        <f>G94+G95</f>
        <v>0</v>
      </c>
      <c r="H96" s="4"/>
    </row>
    <row r="97" spans="1:8" x14ac:dyDescent="0.2">
      <c r="A97" s="3"/>
      <c r="B97" s="5"/>
      <c r="C97" s="3"/>
      <c r="D97" s="3"/>
      <c r="E97" s="3"/>
      <c r="F97" s="3"/>
      <c r="G97" s="3"/>
      <c r="H97" s="4"/>
    </row>
    <row r="98" spans="1:8" x14ac:dyDescent="0.2">
      <c r="A98" s="3"/>
      <c r="B98" s="2"/>
    </row>
    <row r="119" s="1" customFormat="1" ht="11.25" customHeight="1" x14ac:dyDescent="0.2"/>
  </sheetData>
  <mergeCells count="19">
    <mergeCell ref="F82:G82"/>
    <mergeCell ref="A95:D95"/>
    <mergeCell ref="A96:D96"/>
    <mergeCell ref="B84:D84"/>
    <mergeCell ref="B87:D87"/>
    <mergeCell ref="A90:D90"/>
    <mergeCell ref="A91:D91"/>
    <mergeCell ref="A92:D92"/>
    <mergeCell ref="A94:D94"/>
    <mergeCell ref="B61:D61"/>
    <mergeCell ref="A64:D64"/>
    <mergeCell ref="A65:D65"/>
    <mergeCell ref="A66:D66"/>
    <mergeCell ref="B82:D82"/>
    <mergeCell ref="A1:G1"/>
    <mergeCell ref="F7:G7"/>
    <mergeCell ref="B56:D56"/>
    <mergeCell ref="F56:G56"/>
    <mergeCell ref="B58:D58"/>
  </mergeCells>
  <pageMargins left="0.7" right="0.7" top="0.75" bottom="0.75" header="0.3" footer="0.3"/>
  <pageSetup paperSize="9" scale="61" orientation="portrait" r:id="rId1"/>
  <headerFooter>
    <oddFooter>&amp;L&amp;G&amp;CD25-2-001&amp;RPage &amp;P/&amp;N</oddFooter>
  </headerFooter>
  <colBreaks count="1" manualBreakCount="1">
    <brk id="7" max="117" man="1"/>
  </col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DPGF</vt:lpstr>
      <vt:lpstr>DPGF!Zone_d_impression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Alexandre BOUNAB</dc:creator>
  <cp:lastModifiedBy>Alexandre BOUNAB</cp:lastModifiedBy>
  <cp:lastPrinted>2025-07-10T13:57:31Z</cp:lastPrinted>
  <dcterms:created xsi:type="dcterms:W3CDTF">2025-07-09T20:49:46Z</dcterms:created>
  <dcterms:modified xsi:type="dcterms:W3CDTF">2025-07-10T13:57:57Z</dcterms:modified>
</cp:coreProperties>
</file>